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8"/>
  <workbookPr updateLinks="always"/>
  <mc:AlternateContent xmlns:mc="http://schemas.openxmlformats.org/markup-compatibility/2006">
    <mc:Choice Requires="x15">
      <x15ac:absPath xmlns:x15ac="http://schemas.microsoft.com/office/spreadsheetml/2010/11/ac" url="C:\Users\yohana.marroquin\Downloads\"/>
    </mc:Choice>
  </mc:AlternateContent>
  <xr:revisionPtr revIDLastSave="0" documentId="8_{B31CE8A5-A4DA-443F-949B-CA86AECF5D79}" xr6:coauthVersionLast="47" xr6:coauthVersionMax="47" xr10:uidLastSave="{00000000-0000-0000-0000-000000000000}"/>
  <bookViews>
    <workbookView xWindow="0" yWindow="0" windowWidth="28800" windowHeight="12210" firstSheet="13" activeTab="13" xr2:uid="{00000000-000D-0000-FFFF-FFFF00000000}"/>
  </bookViews>
  <sheets>
    <sheet name="Reg_Res" sheetId="9" state="hidden" r:id="rId1"/>
    <sheet name="Reg_Com" sheetId="25" state="hidden" r:id="rId2"/>
    <sheet name="Reg_Ind" sheetId="27" state="hidden" r:id="rId3"/>
    <sheet name="Reg_Con" sheetId="28" state="hidden" r:id="rId4"/>
    <sheet name="Puntajes" sheetId="8" state="hidden" r:id="rId5"/>
    <sheet name="Reg_Ed" sheetId="30" state="hidden" r:id="rId6"/>
    <sheet name="Reg_Inst SERVICIOS" sheetId="29" state="hidden" r:id="rId7"/>
    <sheet name="Reg_Inst SALUD" sheetId="33" state="hidden" r:id="rId8"/>
    <sheet name="Reg_Inst EDUCATIVO" sheetId="34" state="hidden" r:id="rId9"/>
    <sheet name="Reg_Inst RELIGIOSO" sheetId="35" state="hidden" r:id="rId10"/>
    <sheet name="Reg_COLISEOS" sheetId="39" state="hidden" r:id="rId11"/>
    <sheet name="Reg_ESTADIO TOROS" sheetId="40" state="hidden" r:id="rId12"/>
    <sheet name="Tabla Valores Convencionales" sheetId="11" r:id="rId13"/>
    <sheet name="Tabla Valores No Convencionales" sheetId="43" r:id="rId14"/>
  </sheets>
  <externalReferences>
    <externalReference r:id="rId15"/>
    <externalReference r:id="rId16"/>
    <externalReference r:id="rId17"/>
  </externalReferences>
  <definedNames>
    <definedName name="___dos12" localSheetId="1">'[1]F50100-12-10-V1'!#REF!</definedName>
    <definedName name="___dos12" localSheetId="3">'[1]F50100-12-10-V1'!#REF!</definedName>
    <definedName name="___dos12" localSheetId="11">'[1]F50100-12-10-V1'!#REF!</definedName>
    <definedName name="___dos12" localSheetId="2">'[1]F50100-12-10-V1'!#REF!</definedName>
    <definedName name="___dos12">'[1]F50100-12-10-V1'!#REF!</definedName>
    <definedName name="___dos15" localSheetId="1">'[1]F50100-12-10-V1'!#REF!</definedName>
    <definedName name="___dos15" localSheetId="3">'[1]F50100-12-10-V1'!#REF!</definedName>
    <definedName name="___dos15" localSheetId="11">'[1]F50100-12-10-V1'!#REF!</definedName>
    <definedName name="___dos15" localSheetId="2">'[1]F50100-12-10-V1'!#REF!</definedName>
    <definedName name="___dos15">'[1]F50100-12-10-V1'!#REF!</definedName>
    <definedName name="___dos23" localSheetId="1">'[1]F50100-12-10-V1'!#REF!</definedName>
    <definedName name="___dos23" localSheetId="3">'[1]F50100-12-10-V1'!#REF!</definedName>
    <definedName name="___dos23" localSheetId="11">'[1]F50100-12-10-V1'!#REF!</definedName>
    <definedName name="___dos23" localSheetId="2">'[1]F50100-12-10-V1'!#REF!</definedName>
    <definedName name="___dos23">'[1]F50100-12-10-V1'!#REF!</definedName>
    <definedName name="___dos31" localSheetId="1">'[1]F50100-12-10-V1'!#REF!</definedName>
    <definedName name="___dos31" localSheetId="3">'[1]F50100-12-10-V1'!#REF!</definedName>
    <definedName name="___dos31" localSheetId="11">'[1]F50100-12-10-V1'!#REF!</definedName>
    <definedName name="___dos31" localSheetId="2">'[1]F50100-12-10-V1'!#REF!</definedName>
    <definedName name="___dos31">'[1]F50100-12-10-V1'!#REF!</definedName>
    <definedName name="___dos32" localSheetId="1">'[1]F50100-12-10-V1'!#REF!</definedName>
    <definedName name="___dos32" localSheetId="3">'[1]F50100-12-10-V1'!#REF!</definedName>
    <definedName name="___dos32" localSheetId="11">'[1]F50100-12-10-V1'!#REF!</definedName>
    <definedName name="___dos32" localSheetId="2">'[1]F50100-12-10-V1'!#REF!</definedName>
    <definedName name="___dos32">'[1]F50100-12-10-V1'!#REF!</definedName>
    <definedName name="___dos33" localSheetId="1">'[1]F50100-12-10-V1'!#REF!</definedName>
    <definedName name="___dos33" localSheetId="3">'[1]F50100-12-10-V1'!#REF!</definedName>
    <definedName name="___dos33" localSheetId="11">'[1]F50100-12-10-V1'!#REF!</definedName>
    <definedName name="___dos33" localSheetId="2">'[1]F50100-12-10-V1'!#REF!</definedName>
    <definedName name="___dos33">'[1]F50100-12-10-V1'!#REF!</definedName>
    <definedName name="___uno11" localSheetId="1">'[1]F50100-12-10-V1'!#REF!</definedName>
    <definedName name="___uno11" localSheetId="3">'[1]F50100-12-10-V1'!#REF!</definedName>
    <definedName name="___uno11" localSheetId="11">'[1]F50100-12-10-V1'!#REF!</definedName>
    <definedName name="___uno11" localSheetId="2">'[1]F50100-12-10-V1'!#REF!</definedName>
    <definedName name="___uno11">'[1]F50100-12-10-V1'!#REF!</definedName>
    <definedName name="___uno12" localSheetId="1">'[1]F50100-12-10-V1'!#REF!</definedName>
    <definedName name="___uno12" localSheetId="3">'[1]F50100-12-10-V1'!#REF!</definedName>
    <definedName name="___uno12" localSheetId="11">'[1]F50100-12-10-V1'!#REF!</definedName>
    <definedName name="___uno12" localSheetId="2">'[1]F50100-12-10-V1'!#REF!</definedName>
    <definedName name="___uno12">'[1]F50100-12-10-V1'!#REF!</definedName>
    <definedName name="___uno13" localSheetId="1">'[1]F50100-12-10-V1'!#REF!</definedName>
    <definedName name="___uno13" localSheetId="3">'[1]F50100-12-10-V1'!#REF!</definedName>
    <definedName name="___uno13" localSheetId="11">'[1]F50100-12-10-V1'!#REF!</definedName>
    <definedName name="___uno13" localSheetId="2">'[1]F50100-12-10-V1'!#REF!</definedName>
    <definedName name="___uno13">'[1]F50100-12-10-V1'!#REF!</definedName>
    <definedName name="___uno21" localSheetId="1">'[1]F50100-12-10-V1'!#REF!</definedName>
    <definedName name="___uno21" localSheetId="3">'[1]F50100-12-10-V1'!#REF!</definedName>
    <definedName name="___uno21" localSheetId="11">'[1]F50100-12-10-V1'!#REF!</definedName>
    <definedName name="___uno21" localSheetId="2">'[1]F50100-12-10-V1'!#REF!</definedName>
    <definedName name="___uno21">'[1]F50100-12-10-V1'!#REF!</definedName>
    <definedName name="___uno22" localSheetId="1">'[1]F50100-12-10-V1'!#REF!</definedName>
    <definedName name="___uno22" localSheetId="3">'[1]F50100-12-10-V1'!#REF!</definedName>
    <definedName name="___uno22" localSheetId="11">'[1]F50100-12-10-V1'!#REF!</definedName>
    <definedName name="___uno22" localSheetId="2">'[1]F50100-12-10-V1'!#REF!</definedName>
    <definedName name="___uno22">'[1]F50100-12-10-V1'!#REF!</definedName>
    <definedName name="___uno31" localSheetId="1">'[1]F50100-12-10-V1'!#REF!</definedName>
    <definedName name="___uno31" localSheetId="3">'[1]F50100-12-10-V1'!#REF!</definedName>
    <definedName name="___uno31" localSheetId="11">'[1]F50100-12-10-V1'!#REF!</definedName>
    <definedName name="___uno31" localSheetId="2">'[1]F50100-12-10-V1'!#REF!</definedName>
    <definedName name="___uno31">'[1]F50100-12-10-V1'!#REF!</definedName>
    <definedName name="___uno32" localSheetId="1">'[1]F50100-12-10-V1'!#REF!</definedName>
    <definedName name="___uno32" localSheetId="3">'[1]F50100-12-10-V1'!#REF!</definedName>
    <definedName name="___uno32" localSheetId="11">'[1]F50100-12-10-V1'!#REF!</definedName>
    <definedName name="___uno32" localSheetId="2">'[1]F50100-12-10-V1'!#REF!</definedName>
    <definedName name="___uno32">'[1]F50100-12-10-V1'!#REF!</definedName>
    <definedName name="___uno33" localSheetId="1">'[1]F50100-12-10-V1'!#REF!</definedName>
    <definedName name="___uno33" localSheetId="3">'[1]F50100-12-10-V1'!#REF!</definedName>
    <definedName name="___uno33" localSheetId="11">'[1]F50100-12-10-V1'!#REF!</definedName>
    <definedName name="___uno33" localSheetId="2">'[1]F50100-12-10-V1'!#REF!</definedName>
    <definedName name="___uno33">'[1]F50100-12-10-V1'!#REF!</definedName>
    <definedName name="___uno34" localSheetId="1">'[1]F50100-12-10-V1'!#REF!</definedName>
    <definedName name="___uno34" localSheetId="3">'[1]F50100-12-10-V1'!#REF!</definedName>
    <definedName name="___uno34" localSheetId="11">'[1]F50100-12-10-V1'!#REF!</definedName>
    <definedName name="___uno34" localSheetId="2">'[1]F50100-12-10-V1'!#REF!</definedName>
    <definedName name="___uno34">'[1]F50100-12-10-V1'!#REF!</definedName>
    <definedName name="___uno35" localSheetId="1">'[1]F50100-12-10-V1'!#REF!</definedName>
    <definedName name="___uno35" localSheetId="3">'[1]F50100-12-10-V1'!#REF!</definedName>
    <definedName name="___uno35" localSheetId="11">'[1]F50100-12-10-V1'!#REF!</definedName>
    <definedName name="___uno35" localSheetId="2">'[1]F50100-12-10-V1'!#REF!</definedName>
    <definedName name="___uno35">'[1]F50100-12-10-V1'!#REF!</definedName>
    <definedName name="__dos11" localSheetId="1">'[1]F50100-12-10-V1'!#REF!</definedName>
    <definedName name="__dos11" localSheetId="3">'[1]F50100-12-10-V1'!#REF!</definedName>
    <definedName name="__dos11" localSheetId="11">'[1]F50100-12-10-V1'!#REF!</definedName>
    <definedName name="__dos11" localSheetId="2">'[1]F50100-12-10-V1'!#REF!</definedName>
    <definedName name="__dos11">'[1]F50100-12-10-V1'!#REF!</definedName>
    <definedName name="__dos12" localSheetId="1">'[1]F50100-12-10-V1'!#REF!</definedName>
    <definedName name="__dos12" localSheetId="3">'[1]F50100-12-10-V1'!#REF!</definedName>
    <definedName name="__dos12" localSheetId="11">'[1]F50100-12-10-V1'!#REF!</definedName>
    <definedName name="__dos12" localSheetId="2">'[1]F50100-12-10-V1'!#REF!</definedName>
    <definedName name="__dos12">'[1]F50100-12-10-V1'!#REF!</definedName>
    <definedName name="__dos13" localSheetId="1">'[1]F50100-12-10-V1'!#REF!</definedName>
    <definedName name="__dos13" localSheetId="3">'[1]F50100-12-10-V1'!#REF!</definedName>
    <definedName name="__dos13" localSheetId="11">'[1]F50100-12-10-V1'!#REF!</definedName>
    <definedName name="__dos13" localSheetId="2">'[1]F50100-12-10-V1'!#REF!</definedName>
    <definedName name="__dos13">'[1]F50100-12-10-V1'!#REF!</definedName>
    <definedName name="__dos14" localSheetId="1">'[1]F50100-12-10-V1'!#REF!</definedName>
    <definedName name="__dos14" localSheetId="3">'[1]F50100-12-10-V1'!#REF!</definedName>
    <definedName name="__dos14" localSheetId="11">'[1]F50100-12-10-V1'!#REF!</definedName>
    <definedName name="__dos14" localSheetId="2">'[1]F50100-12-10-V1'!#REF!</definedName>
    <definedName name="__dos14">'[1]F50100-12-10-V1'!#REF!</definedName>
    <definedName name="__dos15" localSheetId="1">'[1]F50100-12-10-V1'!#REF!</definedName>
    <definedName name="__dos15" localSheetId="3">'[1]F50100-12-10-V1'!#REF!</definedName>
    <definedName name="__dos15" localSheetId="11">'[1]F50100-12-10-V1'!#REF!</definedName>
    <definedName name="__dos15" localSheetId="2">'[1]F50100-12-10-V1'!#REF!</definedName>
    <definedName name="__dos15">'[1]F50100-12-10-V1'!#REF!</definedName>
    <definedName name="__dos21" localSheetId="1">'[1]F50100-12-10-V1'!#REF!</definedName>
    <definedName name="__dos21" localSheetId="3">'[1]F50100-12-10-V1'!#REF!</definedName>
    <definedName name="__dos21" localSheetId="11">'[1]F50100-12-10-V1'!#REF!</definedName>
    <definedName name="__dos21" localSheetId="2">'[1]F50100-12-10-V1'!#REF!</definedName>
    <definedName name="__dos21">'[1]F50100-12-10-V1'!#REF!</definedName>
    <definedName name="__dos22" localSheetId="1">'[1]F50100-12-10-V1'!#REF!</definedName>
    <definedName name="__dos22" localSheetId="3">'[1]F50100-12-10-V1'!#REF!</definedName>
    <definedName name="__dos22" localSheetId="11">'[1]F50100-12-10-V1'!#REF!</definedName>
    <definedName name="__dos22" localSheetId="2">'[1]F50100-12-10-V1'!#REF!</definedName>
    <definedName name="__dos22">'[1]F50100-12-10-V1'!#REF!</definedName>
    <definedName name="__dos23" localSheetId="1">'[1]F50100-12-10-V1'!#REF!</definedName>
    <definedName name="__dos23" localSheetId="3">'[1]F50100-12-10-V1'!#REF!</definedName>
    <definedName name="__dos23" localSheetId="11">'[1]F50100-12-10-V1'!#REF!</definedName>
    <definedName name="__dos23" localSheetId="2">'[1]F50100-12-10-V1'!#REF!</definedName>
    <definedName name="__dos23">'[1]F50100-12-10-V1'!#REF!</definedName>
    <definedName name="__dos31" localSheetId="1">'[1]F50100-12-10-V1'!#REF!</definedName>
    <definedName name="__dos31" localSheetId="3">'[1]F50100-12-10-V1'!#REF!</definedName>
    <definedName name="__dos31" localSheetId="11">'[1]F50100-12-10-V1'!#REF!</definedName>
    <definedName name="__dos31" localSheetId="2">'[1]F50100-12-10-V1'!#REF!</definedName>
    <definedName name="__dos31">'[1]F50100-12-10-V1'!#REF!</definedName>
    <definedName name="__dos32" localSheetId="1">'[1]F50100-12-10-V1'!#REF!</definedName>
    <definedName name="__dos32" localSheetId="3">'[1]F50100-12-10-V1'!#REF!</definedName>
    <definedName name="__dos32" localSheetId="11">'[1]F50100-12-10-V1'!#REF!</definedName>
    <definedName name="__dos32" localSheetId="2">'[1]F50100-12-10-V1'!#REF!</definedName>
    <definedName name="__dos32">'[1]F50100-12-10-V1'!#REF!</definedName>
    <definedName name="__dos33" localSheetId="1">'[1]F50100-12-10-V1'!#REF!</definedName>
    <definedName name="__dos33" localSheetId="3">'[1]F50100-12-10-V1'!#REF!</definedName>
    <definedName name="__dos33" localSheetId="11">'[1]F50100-12-10-V1'!#REF!</definedName>
    <definedName name="__dos33" localSheetId="2">'[1]F50100-12-10-V1'!#REF!</definedName>
    <definedName name="__dos33">'[1]F50100-12-10-V1'!#REF!</definedName>
    <definedName name="__uno11" localSheetId="1">'[1]F50100-12-10-V1'!#REF!</definedName>
    <definedName name="__uno11" localSheetId="3">'[1]F50100-12-10-V1'!#REF!</definedName>
    <definedName name="__uno11" localSheetId="11">'[1]F50100-12-10-V1'!#REF!</definedName>
    <definedName name="__uno11" localSheetId="2">'[1]F50100-12-10-V1'!#REF!</definedName>
    <definedName name="__uno11">'[1]F50100-12-10-V1'!#REF!</definedName>
    <definedName name="__uno12" localSheetId="1">'[1]F50100-12-10-V1'!#REF!</definedName>
    <definedName name="__uno12" localSheetId="3">'[1]F50100-12-10-V1'!#REF!</definedName>
    <definedName name="__uno12" localSheetId="11">'[1]F50100-12-10-V1'!#REF!</definedName>
    <definedName name="__uno12" localSheetId="2">'[1]F50100-12-10-V1'!#REF!</definedName>
    <definedName name="__uno12">'[1]F50100-12-10-V1'!#REF!</definedName>
    <definedName name="__uno13" localSheetId="1">'[1]F50100-12-10-V1'!#REF!</definedName>
    <definedName name="__uno13" localSheetId="3">'[1]F50100-12-10-V1'!#REF!</definedName>
    <definedName name="__uno13" localSheetId="11">'[1]F50100-12-10-V1'!#REF!</definedName>
    <definedName name="__uno13" localSheetId="2">'[1]F50100-12-10-V1'!#REF!</definedName>
    <definedName name="__uno13">'[1]F50100-12-10-V1'!#REF!</definedName>
    <definedName name="__uno21" localSheetId="1">'[1]F50100-12-10-V1'!#REF!</definedName>
    <definedName name="__uno21" localSheetId="3">'[1]F50100-12-10-V1'!#REF!</definedName>
    <definedName name="__uno21" localSheetId="11">'[1]F50100-12-10-V1'!#REF!</definedName>
    <definedName name="__uno21" localSheetId="2">'[1]F50100-12-10-V1'!#REF!</definedName>
    <definedName name="__uno21">'[1]F50100-12-10-V1'!#REF!</definedName>
    <definedName name="__uno22" localSheetId="1">'[1]F50100-12-10-V1'!#REF!</definedName>
    <definedName name="__uno22" localSheetId="3">'[1]F50100-12-10-V1'!#REF!</definedName>
    <definedName name="__uno22" localSheetId="11">'[1]F50100-12-10-V1'!#REF!</definedName>
    <definedName name="__uno22" localSheetId="2">'[1]F50100-12-10-V1'!#REF!</definedName>
    <definedName name="__uno22">'[1]F50100-12-10-V1'!#REF!</definedName>
    <definedName name="__uno31" localSheetId="1">'[1]F50100-12-10-V1'!#REF!</definedName>
    <definedName name="__uno31" localSheetId="3">'[1]F50100-12-10-V1'!#REF!</definedName>
    <definedName name="__uno31" localSheetId="11">'[1]F50100-12-10-V1'!#REF!</definedName>
    <definedName name="__uno31" localSheetId="2">'[1]F50100-12-10-V1'!#REF!</definedName>
    <definedName name="__uno31">'[1]F50100-12-10-V1'!#REF!</definedName>
    <definedName name="__uno32" localSheetId="1">'[1]F50100-12-10-V1'!#REF!</definedName>
    <definedName name="__uno32" localSheetId="3">'[1]F50100-12-10-V1'!#REF!</definedName>
    <definedName name="__uno32" localSheetId="11">'[1]F50100-12-10-V1'!#REF!</definedName>
    <definedName name="__uno32" localSheetId="2">'[1]F50100-12-10-V1'!#REF!</definedName>
    <definedName name="__uno32">'[1]F50100-12-10-V1'!#REF!</definedName>
    <definedName name="__uno33" localSheetId="1">'[1]F50100-12-10-V1'!#REF!</definedName>
    <definedName name="__uno33" localSheetId="3">'[1]F50100-12-10-V1'!#REF!</definedName>
    <definedName name="__uno33" localSheetId="11">'[1]F50100-12-10-V1'!#REF!</definedName>
    <definedName name="__uno33" localSheetId="2">'[1]F50100-12-10-V1'!#REF!</definedName>
    <definedName name="__uno33">'[1]F50100-12-10-V1'!#REF!</definedName>
    <definedName name="__uno34" localSheetId="1">'[1]F50100-12-10-V1'!#REF!</definedName>
    <definedName name="__uno34" localSheetId="3">'[1]F50100-12-10-V1'!#REF!</definedName>
    <definedName name="__uno34" localSheetId="11">'[1]F50100-12-10-V1'!#REF!</definedName>
    <definedName name="__uno34" localSheetId="2">'[1]F50100-12-10-V1'!#REF!</definedName>
    <definedName name="__uno34">'[1]F50100-12-10-V1'!#REF!</definedName>
    <definedName name="__uno35" localSheetId="1">'[1]F50100-12-10-V1'!#REF!</definedName>
    <definedName name="__uno35" localSheetId="3">'[1]F50100-12-10-V1'!#REF!</definedName>
    <definedName name="__uno35" localSheetId="11">'[1]F50100-12-10-V1'!#REF!</definedName>
    <definedName name="__uno35" localSheetId="2">'[1]F50100-12-10-V1'!#REF!</definedName>
    <definedName name="__uno35">'[1]F50100-12-10-V1'!#REF!</definedName>
    <definedName name="_dos11" localSheetId="1">'[2]F50100-12-10-V1'!#REF!</definedName>
    <definedName name="_dos11" localSheetId="3">'[2]F50100-12-10-V1'!#REF!</definedName>
    <definedName name="_dos11" localSheetId="11">'[2]F50100-12-10-V1'!#REF!</definedName>
    <definedName name="_dos11" localSheetId="2">'[2]F50100-12-10-V1'!#REF!</definedName>
    <definedName name="_dos11">'[2]F50100-12-10-V1'!#REF!</definedName>
    <definedName name="_dos12" localSheetId="1">'[2]F50100-12-10-V1'!#REF!</definedName>
    <definedName name="_dos12" localSheetId="3">'[2]F50100-12-10-V1'!#REF!</definedName>
    <definedName name="_dos12" localSheetId="11">'[2]F50100-12-10-V1'!#REF!</definedName>
    <definedName name="_dos12" localSheetId="2">'[2]F50100-12-10-V1'!#REF!</definedName>
    <definedName name="_dos12">'[2]F50100-12-10-V1'!#REF!</definedName>
    <definedName name="_dos13" localSheetId="1">'[2]F50100-12-10-V1'!#REF!</definedName>
    <definedName name="_dos13" localSheetId="3">'[2]F50100-12-10-V1'!#REF!</definedName>
    <definedName name="_dos13" localSheetId="11">'[2]F50100-12-10-V1'!#REF!</definedName>
    <definedName name="_dos13" localSheetId="2">'[2]F50100-12-10-V1'!#REF!</definedName>
    <definedName name="_dos13">'[2]F50100-12-10-V1'!#REF!</definedName>
    <definedName name="_dos14" localSheetId="1">'[2]F50100-12-10-V1'!#REF!</definedName>
    <definedName name="_dos14" localSheetId="3">'[2]F50100-12-10-V1'!#REF!</definedName>
    <definedName name="_dos14" localSheetId="11">'[2]F50100-12-10-V1'!#REF!</definedName>
    <definedName name="_dos14" localSheetId="2">'[2]F50100-12-10-V1'!#REF!</definedName>
    <definedName name="_dos14">'[2]F50100-12-10-V1'!#REF!</definedName>
    <definedName name="_dos15" localSheetId="1">'[2]F50100-12-10-V1'!#REF!</definedName>
    <definedName name="_dos15" localSheetId="3">'[2]F50100-12-10-V1'!#REF!</definedName>
    <definedName name="_dos15" localSheetId="11">'[2]F50100-12-10-V1'!#REF!</definedName>
    <definedName name="_dos15" localSheetId="2">'[2]F50100-12-10-V1'!#REF!</definedName>
    <definedName name="_dos15">'[2]F50100-12-10-V1'!#REF!</definedName>
    <definedName name="_dos21" localSheetId="1">'[2]F50100-12-10-V1'!#REF!</definedName>
    <definedName name="_dos21" localSheetId="3">'[2]F50100-12-10-V1'!#REF!</definedName>
    <definedName name="_dos21" localSheetId="11">'[2]F50100-12-10-V1'!#REF!</definedName>
    <definedName name="_dos21" localSheetId="2">'[2]F50100-12-10-V1'!#REF!</definedName>
    <definedName name="_dos21">'[2]F50100-12-10-V1'!#REF!</definedName>
    <definedName name="_dos22" localSheetId="1">'[2]F50100-12-10-V1'!#REF!</definedName>
    <definedName name="_dos22" localSheetId="3">'[2]F50100-12-10-V1'!#REF!</definedName>
    <definedName name="_dos22" localSheetId="11">'[2]F50100-12-10-V1'!#REF!</definedName>
    <definedName name="_dos22" localSheetId="2">'[2]F50100-12-10-V1'!#REF!</definedName>
    <definedName name="_dos22">'[2]F50100-12-10-V1'!#REF!</definedName>
    <definedName name="_dos23" localSheetId="1">'[2]F50100-12-10-V1'!#REF!</definedName>
    <definedName name="_dos23" localSheetId="3">'[2]F50100-12-10-V1'!#REF!</definedName>
    <definedName name="_dos23" localSheetId="11">'[2]F50100-12-10-V1'!#REF!</definedName>
    <definedName name="_dos23" localSheetId="2">'[2]F50100-12-10-V1'!#REF!</definedName>
    <definedName name="_dos23">'[2]F50100-12-10-V1'!#REF!</definedName>
    <definedName name="_dos31" localSheetId="1">'[2]F50100-12-10-V1'!#REF!</definedName>
    <definedName name="_dos31" localSheetId="3">'[2]F50100-12-10-V1'!#REF!</definedName>
    <definedName name="_dos31" localSheetId="11">'[2]F50100-12-10-V1'!#REF!</definedName>
    <definedName name="_dos31" localSheetId="2">'[2]F50100-12-10-V1'!#REF!</definedName>
    <definedName name="_dos31">'[2]F50100-12-10-V1'!#REF!</definedName>
    <definedName name="_dos32" localSheetId="1">'[2]F50100-12-10-V1'!#REF!</definedName>
    <definedName name="_dos32" localSheetId="3">'[2]F50100-12-10-V1'!#REF!</definedName>
    <definedName name="_dos32" localSheetId="11">'[2]F50100-12-10-V1'!#REF!</definedName>
    <definedName name="_dos32" localSheetId="2">'[2]F50100-12-10-V1'!#REF!</definedName>
    <definedName name="_dos32">'[2]F50100-12-10-V1'!#REF!</definedName>
    <definedName name="_dos33" localSheetId="1">'[2]F50100-12-10-V1'!#REF!</definedName>
    <definedName name="_dos33" localSheetId="3">'[2]F50100-12-10-V1'!#REF!</definedName>
    <definedName name="_dos33" localSheetId="11">'[2]F50100-12-10-V1'!#REF!</definedName>
    <definedName name="_dos33" localSheetId="2">'[2]F50100-12-10-V1'!#REF!</definedName>
    <definedName name="_dos33">'[2]F50100-12-10-V1'!#REF!</definedName>
    <definedName name="_xlnm._FilterDatabase" localSheetId="10" hidden="1">Reg_COLISEOS!$B$7:$H$19</definedName>
    <definedName name="_xlnm._FilterDatabase" localSheetId="1" hidden="1">Reg_Com!$B$7:$H$29</definedName>
    <definedName name="_xlnm._FilterDatabase" localSheetId="3" hidden="1">Reg_Con!$B$7:$H$19</definedName>
    <definedName name="_xlnm._FilterDatabase" localSheetId="5" hidden="1">Reg_Ed!$B$7:$H$24</definedName>
    <definedName name="_xlnm._FilterDatabase" localSheetId="11" hidden="1">'Reg_ESTADIO TOROS'!$B$7:$H$23</definedName>
    <definedName name="_xlnm._FilterDatabase" localSheetId="2" hidden="1">Reg_Ind!$B$7:$H$18</definedName>
    <definedName name="_xlnm._FilterDatabase" localSheetId="6" hidden="1">'Reg_Inst SERVICIOS'!$B$7:$H$25</definedName>
    <definedName name="_xlnm._FilterDatabase" localSheetId="0" hidden="1">Reg_Res!$B$7:$H$65</definedName>
    <definedName name="_xlnm._FilterDatabase" localSheetId="13" hidden="1">'Tabla Valores No Convencionales'!$A$2:$F$74</definedName>
    <definedName name="_uno11" localSheetId="1">'[2]F50100-12-10-V1'!#REF!</definedName>
    <definedName name="_uno11" localSheetId="3">'[2]F50100-12-10-V1'!#REF!</definedName>
    <definedName name="_uno11" localSheetId="11">'[2]F50100-12-10-V1'!#REF!</definedName>
    <definedName name="_uno11" localSheetId="2">'[2]F50100-12-10-V1'!#REF!</definedName>
    <definedName name="_uno11">'[2]F50100-12-10-V1'!#REF!</definedName>
    <definedName name="_uno12" localSheetId="1">'[2]F50100-12-10-V1'!#REF!</definedName>
    <definedName name="_uno12" localSheetId="3">'[2]F50100-12-10-V1'!#REF!</definedName>
    <definedName name="_uno12" localSheetId="11">'[2]F50100-12-10-V1'!#REF!</definedName>
    <definedName name="_uno12" localSheetId="2">'[2]F50100-12-10-V1'!#REF!</definedName>
    <definedName name="_uno12">'[2]F50100-12-10-V1'!#REF!</definedName>
    <definedName name="_uno13" localSheetId="1">'[2]F50100-12-10-V1'!#REF!</definedName>
    <definedName name="_uno13" localSheetId="3">'[2]F50100-12-10-V1'!#REF!</definedName>
    <definedName name="_uno13" localSheetId="11">'[2]F50100-12-10-V1'!#REF!</definedName>
    <definedName name="_uno13" localSheetId="2">'[2]F50100-12-10-V1'!#REF!</definedName>
    <definedName name="_uno13">'[2]F50100-12-10-V1'!#REF!</definedName>
    <definedName name="_uno21" localSheetId="1">'[2]F50100-12-10-V1'!#REF!</definedName>
    <definedName name="_uno21" localSheetId="3">'[2]F50100-12-10-V1'!#REF!</definedName>
    <definedName name="_uno21" localSheetId="11">'[2]F50100-12-10-V1'!#REF!</definedName>
    <definedName name="_uno21" localSheetId="2">'[2]F50100-12-10-V1'!#REF!</definedName>
    <definedName name="_uno21">'[2]F50100-12-10-V1'!#REF!</definedName>
    <definedName name="_uno22" localSheetId="1">'[2]F50100-12-10-V1'!#REF!</definedName>
    <definedName name="_uno22" localSheetId="3">'[2]F50100-12-10-V1'!#REF!</definedName>
    <definedName name="_uno22" localSheetId="11">'[2]F50100-12-10-V1'!#REF!</definedName>
    <definedName name="_uno22" localSheetId="2">'[2]F50100-12-10-V1'!#REF!</definedName>
    <definedName name="_uno22">'[2]F50100-12-10-V1'!#REF!</definedName>
    <definedName name="_uno31" localSheetId="1">'[2]F50100-12-10-V1'!#REF!</definedName>
    <definedName name="_uno31" localSheetId="3">'[2]F50100-12-10-V1'!#REF!</definedName>
    <definedName name="_uno31" localSheetId="11">'[2]F50100-12-10-V1'!#REF!</definedName>
    <definedName name="_uno31" localSheetId="2">'[2]F50100-12-10-V1'!#REF!</definedName>
    <definedName name="_uno31">'[2]F50100-12-10-V1'!#REF!</definedName>
    <definedName name="_uno32" localSheetId="1">'[2]F50100-12-10-V1'!#REF!</definedName>
    <definedName name="_uno32" localSheetId="3">'[2]F50100-12-10-V1'!#REF!</definedName>
    <definedName name="_uno32" localSheetId="11">'[2]F50100-12-10-V1'!#REF!</definedName>
    <definedName name="_uno32" localSheetId="2">'[2]F50100-12-10-V1'!#REF!</definedName>
    <definedName name="_uno32">'[2]F50100-12-10-V1'!#REF!</definedName>
    <definedName name="_uno33" localSheetId="1">'[2]F50100-12-10-V1'!#REF!</definedName>
    <definedName name="_uno33" localSheetId="3">'[2]F50100-12-10-V1'!#REF!</definedName>
    <definedName name="_uno33" localSheetId="11">'[2]F50100-12-10-V1'!#REF!</definedName>
    <definedName name="_uno33" localSheetId="2">'[2]F50100-12-10-V1'!#REF!</definedName>
    <definedName name="_uno33">'[2]F50100-12-10-V1'!#REF!</definedName>
    <definedName name="_uno34" localSheetId="1">'[2]F50100-12-10-V1'!#REF!</definedName>
    <definedName name="_uno34" localSheetId="3">'[2]F50100-12-10-V1'!#REF!</definedName>
    <definedName name="_uno34" localSheetId="11">'[2]F50100-12-10-V1'!#REF!</definedName>
    <definedName name="_uno34" localSheetId="2">'[2]F50100-12-10-V1'!#REF!</definedName>
    <definedName name="_uno34">'[2]F50100-12-10-V1'!#REF!</definedName>
    <definedName name="_uno35" localSheetId="1">'[2]F50100-12-10-V1'!#REF!</definedName>
    <definedName name="_uno35" localSheetId="3">'[2]F50100-12-10-V1'!#REF!</definedName>
    <definedName name="_uno35" localSheetId="11">'[2]F50100-12-10-V1'!#REF!</definedName>
    <definedName name="_uno35" localSheetId="2">'[2]F50100-12-10-V1'!#REF!</definedName>
    <definedName name="_uno35">'[2]F50100-12-10-V1'!#REF!</definedName>
    <definedName name="AA" localSheetId="1">'[2]F50100-12-10-V1'!#REF!</definedName>
    <definedName name="AA" localSheetId="3">'[2]F50100-12-10-V1'!#REF!</definedName>
    <definedName name="AA" localSheetId="11">'[2]F50100-12-10-V1'!#REF!</definedName>
    <definedName name="AA" localSheetId="2">'[2]F50100-12-10-V1'!#REF!</definedName>
    <definedName name="AA">'[2]F50100-12-10-V1'!#REF!</definedName>
    <definedName name="AAA" localSheetId="1">'[2]F50100-12-10-V1'!#REF!</definedName>
    <definedName name="AAA" localSheetId="3">'[2]F50100-12-10-V1'!#REF!</definedName>
    <definedName name="AAA" localSheetId="11">'[2]F50100-12-10-V1'!#REF!</definedName>
    <definedName name="AAA" localSheetId="2">'[2]F50100-12-10-V1'!#REF!</definedName>
    <definedName name="AAA">'[2]F50100-12-10-V1'!#REF!</definedName>
    <definedName name="AAAA" localSheetId="1">'[2]F50100-12-10-V1'!#REF!</definedName>
    <definedName name="AAAA" localSheetId="3">'[2]F50100-12-10-V1'!#REF!</definedName>
    <definedName name="AAAA" localSheetId="11">'[2]F50100-12-10-V1'!#REF!</definedName>
    <definedName name="AAAA" localSheetId="2">'[2]F50100-12-10-V1'!#REF!</definedName>
    <definedName name="AAAA">'[2]F50100-12-10-V1'!#REF!</definedName>
    <definedName name="_xlnm.Print_Area" localSheetId="10">Reg_COLISEOS!$B$2:$N$81</definedName>
    <definedName name="_xlnm.Print_Area" localSheetId="1">Reg_Com!$B$2:$N$90</definedName>
    <definedName name="_xlnm.Print_Area" localSheetId="3">Reg_Con!$B$2:$N$80</definedName>
    <definedName name="_xlnm.Print_Area" localSheetId="5">Reg_Ed!$B$2:$N$85</definedName>
    <definedName name="_xlnm.Print_Area" localSheetId="11">'Reg_ESTADIO TOROS'!$B$2:$N$85</definedName>
    <definedName name="_xlnm.Print_Area" localSheetId="2">Reg_Ind!$B$2:$N$79</definedName>
    <definedName name="_xlnm.Print_Area" localSheetId="6">'Reg_Inst SERVICIOS'!$B$2:$N$86</definedName>
    <definedName name="_xlnm.Print_Area" localSheetId="0">Reg_Res!$B$2:$N$126</definedName>
    <definedName name="cinco1" localSheetId="1">'[2]F50100-12-10-V1'!#REF!</definedName>
    <definedName name="cinco1" localSheetId="3">'[2]F50100-12-10-V1'!#REF!</definedName>
    <definedName name="cinco1" localSheetId="11">'[2]F50100-12-10-V1'!#REF!</definedName>
    <definedName name="cinco1" localSheetId="2">'[2]F50100-12-10-V1'!#REF!</definedName>
    <definedName name="cinco1">'[2]F50100-12-10-V1'!#REF!</definedName>
    <definedName name="cinco2" localSheetId="1">'[2]F50100-12-10-V1'!#REF!</definedName>
    <definedName name="cinco2" localSheetId="3">'[2]F50100-12-10-V1'!#REF!</definedName>
    <definedName name="cinco2" localSheetId="11">'[2]F50100-12-10-V1'!#REF!</definedName>
    <definedName name="cinco2" localSheetId="2">'[2]F50100-12-10-V1'!#REF!</definedName>
    <definedName name="cinco2">'[2]F50100-12-10-V1'!#REF!</definedName>
    <definedName name="cinco3" localSheetId="1">'[2]F50100-12-10-V1'!#REF!</definedName>
    <definedName name="cinco3" localSheetId="3">'[2]F50100-12-10-V1'!#REF!</definedName>
    <definedName name="cinco3" localSheetId="11">'[2]F50100-12-10-V1'!#REF!</definedName>
    <definedName name="cinco3" localSheetId="2">'[2]F50100-12-10-V1'!#REF!</definedName>
    <definedName name="cinco3">'[2]F50100-12-10-V1'!#REF!</definedName>
    <definedName name="cinco41" localSheetId="1">'[2]F50100-12-10-V1'!#REF!</definedName>
    <definedName name="cinco41" localSheetId="3">'[2]F50100-12-10-V1'!#REF!</definedName>
    <definedName name="cinco41" localSheetId="11">'[2]F50100-12-10-V1'!#REF!</definedName>
    <definedName name="cinco41" localSheetId="2">'[2]F50100-12-10-V1'!#REF!</definedName>
    <definedName name="cinco41">'[2]F50100-12-10-V1'!#REF!</definedName>
    <definedName name="cinco42" localSheetId="1">'[2]F50100-12-10-V1'!#REF!</definedName>
    <definedName name="cinco42" localSheetId="3">'[2]F50100-12-10-V1'!#REF!</definedName>
    <definedName name="cinco42" localSheetId="11">'[2]F50100-12-10-V1'!#REF!</definedName>
    <definedName name="cinco42" localSheetId="2">'[2]F50100-12-10-V1'!#REF!</definedName>
    <definedName name="cinco42">'[2]F50100-12-10-V1'!#REF!</definedName>
    <definedName name="cinco51" localSheetId="1">'[2]F50100-12-10-V1'!#REF!</definedName>
    <definedName name="cinco51" localSheetId="3">'[2]F50100-12-10-V1'!#REF!</definedName>
    <definedName name="cinco51" localSheetId="11">'[2]F50100-12-10-V1'!#REF!</definedName>
    <definedName name="cinco51" localSheetId="2">'[2]F50100-12-10-V1'!#REF!</definedName>
    <definedName name="cinco51">'[2]F50100-12-10-V1'!#REF!</definedName>
    <definedName name="cinco52" localSheetId="1">'[2]F50100-12-10-V1'!#REF!</definedName>
    <definedName name="cinco52" localSheetId="3">'[2]F50100-12-10-V1'!#REF!</definedName>
    <definedName name="cinco52" localSheetId="11">'[2]F50100-12-10-V1'!#REF!</definedName>
    <definedName name="cinco52" localSheetId="2">'[2]F50100-12-10-V1'!#REF!</definedName>
    <definedName name="cinco52">'[2]F50100-12-10-V1'!#REF!</definedName>
    <definedName name="cinco53" localSheetId="1">'[2]F50100-12-10-V1'!#REF!</definedName>
    <definedName name="cinco53" localSheetId="3">'[2]F50100-12-10-V1'!#REF!</definedName>
    <definedName name="cinco53" localSheetId="11">'[2]F50100-12-10-V1'!#REF!</definedName>
    <definedName name="cinco53" localSheetId="2">'[2]F50100-12-10-V1'!#REF!</definedName>
    <definedName name="cinco53">'[2]F50100-12-10-V1'!#REF!</definedName>
    <definedName name="cinco61" localSheetId="1">'[2]F50100-12-10-V1'!#REF!</definedName>
    <definedName name="cinco61" localSheetId="3">'[2]F50100-12-10-V1'!#REF!</definedName>
    <definedName name="cinco61" localSheetId="11">'[2]F50100-12-10-V1'!#REF!</definedName>
    <definedName name="cinco61" localSheetId="2">'[2]F50100-12-10-V1'!#REF!</definedName>
    <definedName name="cinco61">'[2]F50100-12-10-V1'!#REF!</definedName>
    <definedName name="cinco62" localSheetId="1">'[2]F50100-12-10-V1'!#REF!</definedName>
    <definedName name="cinco62" localSheetId="3">'[2]F50100-12-10-V1'!#REF!</definedName>
    <definedName name="cinco62" localSheetId="11">'[2]F50100-12-10-V1'!#REF!</definedName>
    <definedName name="cinco62" localSheetId="2">'[2]F50100-12-10-V1'!#REF!</definedName>
    <definedName name="cinco62">'[2]F50100-12-10-V1'!#REF!</definedName>
    <definedName name="cinco63" localSheetId="1">'[2]F50100-12-10-V1'!#REF!</definedName>
    <definedName name="cinco63" localSheetId="3">'[2]F50100-12-10-V1'!#REF!</definedName>
    <definedName name="cinco63" localSheetId="11">'[2]F50100-12-10-V1'!#REF!</definedName>
    <definedName name="cinco63" localSheetId="2">'[2]F50100-12-10-V1'!#REF!</definedName>
    <definedName name="cinco63">'[2]F50100-12-10-V1'!#REF!</definedName>
    <definedName name="cuatro1" localSheetId="1">'[2]F50100-12-10-V1'!#REF!</definedName>
    <definedName name="cuatro1" localSheetId="3">'[2]F50100-12-10-V1'!#REF!</definedName>
    <definedName name="cuatro1" localSheetId="11">'[2]F50100-12-10-V1'!#REF!</definedName>
    <definedName name="cuatro1" localSheetId="2">'[2]F50100-12-10-V1'!#REF!</definedName>
    <definedName name="cuatro1">'[2]F50100-12-10-V1'!#REF!</definedName>
    <definedName name="cuatro21" localSheetId="1">'[2]F50100-12-10-V1'!#REF!</definedName>
    <definedName name="cuatro21" localSheetId="3">'[2]F50100-12-10-V1'!#REF!</definedName>
    <definedName name="cuatro21" localSheetId="11">'[2]F50100-12-10-V1'!#REF!</definedName>
    <definedName name="cuatro21" localSheetId="2">'[2]F50100-12-10-V1'!#REF!</definedName>
    <definedName name="cuatro21">'[2]F50100-12-10-V1'!#REF!</definedName>
    <definedName name="cuatro22" localSheetId="1">'[2]F50100-12-10-V1'!#REF!</definedName>
    <definedName name="cuatro22" localSheetId="3">'[2]F50100-12-10-V1'!#REF!</definedName>
    <definedName name="cuatro22" localSheetId="11">'[2]F50100-12-10-V1'!#REF!</definedName>
    <definedName name="cuatro22" localSheetId="2">'[2]F50100-12-10-V1'!#REF!</definedName>
    <definedName name="cuatro22">'[2]F50100-12-10-V1'!#REF!</definedName>
    <definedName name="cuatro23" localSheetId="1">'[2]F50100-12-10-V1'!#REF!</definedName>
    <definedName name="cuatro23" localSheetId="3">'[2]F50100-12-10-V1'!#REF!</definedName>
    <definedName name="cuatro23" localSheetId="11">'[2]F50100-12-10-V1'!#REF!</definedName>
    <definedName name="cuatro23" localSheetId="2">'[2]F50100-12-10-V1'!#REF!</definedName>
    <definedName name="cuatro23">'[2]F50100-12-10-V1'!#REF!</definedName>
    <definedName name="cuatro24" localSheetId="1">'[2]F50100-12-10-V1'!#REF!</definedName>
    <definedName name="cuatro24" localSheetId="3">'[2]F50100-12-10-V1'!#REF!</definedName>
    <definedName name="cuatro24" localSheetId="11">'[2]F50100-12-10-V1'!#REF!</definedName>
    <definedName name="cuatro24" localSheetId="2">'[2]F50100-12-10-V1'!#REF!</definedName>
    <definedName name="cuatro24">'[2]F50100-12-10-V1'!#REF!</definedName>
    <definedName name="D" localSheetId="1">'[2]F50100-12-10-V1'!#REF!</definedName>
    <definedName name="D" localSheetId="3">'[2]F50100-12-10-V1'!#REF!</definedName>
    <definedName name="D" localSheetId="11">'[2]F50100-12-10-V1'!#REF!</definedName>
    <definedName name="D" localSheetId="2">'[2]F50100-12-10-V1'!#REF!</definedName>
    <definedName name="D">'[2]F50100-12-10-V1'!#REF!</definedName>
    <definedName name="DD" localSheetId="1">'[2]F50100-12-10-V1'!#REF!</definedName>
    <definedName name="DD" localSheetId="3">'[2]F50100-12-10-V1'!#REF!</definedName>
    <definedName name="DD" localSheetId="11">'[2]F50100-12-10-V1'!#REF!</definedName>
    <definedName name="DD" localSheetId="2">'[2]F50100-12-10-V1'!#REF!</definedName>
    <definedName name="DD">'[2]F50100-12-10-V1'!#REF!</definedName>
    <definedName name="DDD" localSheetId="1">'[2]F50100-12-10-V1'!#REF!</definedName>
    <definedName name="DDD" localSheetId="3">'[2]F50100-12-10-V1'!#REF!</definedName>
    <definedName name="DDD" localSheetId="11">'[2]F50100-12-10-V1'!#REF!</definedName>
    <definedName name="DDD" localSheetId="2">'[2]F50100-12-10-V1'!#REF!</definedName>
    <definedName name="DDD">'[2]F50100-12-10-V1'!#REF!</definedName>
    <definedName name="DDDDD" localSheetId="1">'[2]F50100-12-10-V1'!#REF!</definedName>
    <definedName name="DDDDD" localSheetId="3">'[2]F50100-12-10-V1'!#REF!</definedName>
    <definedName name="DDDDD" localSheetId="11">'[2]F50100-12-10-V1'!#REF!</definedName>
    <definedName name="DDDDD" localSheetId="2">'[2]F50100-12-10-V1'!#REF!</definedName>
    <definedName name="DDDDD">'[2]F50100-12-10-V1'!#REF!</definedName>
    <definedName name="Export" localSheetId="10" hidden="1">{"'Hoja1'!$A$1:$I$70"}</definedName>
    <definedName name="Export" localSheetId="1" hidden="1">{"'Hoja1'!$A$1:$I$70"}</definedName>
    <definedName name="Export" localSheetId="3" hidden="1">{"'Hoja1'!$A$1:$I$70"}</definedName>
    <definedName name="Export" localSheetId="5" hidden="1">{"'Hoja1'!$A$1:$I$70"}</definedName>
    <definedName name="Export" localSheetId="11" hidden="1">{"'Hoja1'!$A$1:$I$70"}</definedName>
    <definedName name="Export" localSheetId="2" hidden="1">{"'Hoja1'!$A$1:$I$70"}</definedName>
    <definedName name="Export" localSheetId="6" hidden="1">{"'Hoja1'!$A$1:$I$70"}</definedName>
    <definedName name="Export" localSheetId="0" hidden="1">{"'Hoja1'!$A$1:$I$70"}</definedName>
    <definedName name="Export" localSheetId="12" hidden="1">{"'Hoja1'!$A$1:$I$70"}</definedName>
    <definedName name="Export" hidden="1">{"'Hoja1'!$A$1:$I$70"}</definedName>
    <definedName name="HTML_CodePage" hidden="1">1252</definedName>
    <definedName name="HTML_Control" localSheetId="10" hidden="1">{"'Hoja1'!$A$1:$I$70"}</definedName>
    <definedName name="HTML_Control" localSheetId="1" hidden="1">{"'Hoja1'!$A$1:$I$70"}</definedName>
    <definedName name="HTML_Control" localSheetId="3" hidden="1">{"'Hoja1'!$A$1:$I$70"}</definedName>
    <definedName name="HTML_Control" localSheetId="5" hidden="1">{"'Hoja1'!$A$1:$I$70"}</definedName>
    <definedName name="HTML_Control" localSheetId="11" hidden="1">{"'Hoja1'!$A$1:$I$70"}</definedName>
    <definedName name="HTML_Control" localSheetId="2" hidden="1">{"'Hoja1'!$A$1:$I$70"}</definedName>
    <definedName name="HTML_Control" localSheetId="6" hidden="1">{"'Hoja1'!$A$1:$I$70"}</definedName>
    <definedName name="HTML_Control" localSheetId="0" hidden="1">{"'Hoja1'!$A$1:$I$70"}</definedName>
    <definedName name="HTML_Control" localSheetId="12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MENU" localSheetId="10" hidden="1">{"'Hoja1'!$A$1:$I$70"}</definedName>
    <definedName name="MENU" localSheetId="1" hidden="1">{"'Hoja1'!$A$1:$I$70"}</definedName>
    <definedName name="MENU" localSheetId="3" hidden="1">{"'Hoja1'!$A$1:$I$70"}</definedName>
    <definedName name="MENU" localSheetId="5" hidden="1">{"'Hoja1'!$A$1:$I$70"}</definedName>
    <definedName name="MENU" localSheetId="11" hidden="1">{"'Hoja1'!$A$1:$I$70"}</definedName>
    <definedName name="MENU" localSheetId="2" hidden="1">{"'Hoja1'!$A$1:$I$70"}</definedName>
    <definedName name="MENU" localSheetId="6" hidden="1">{"'Hoja1'!$A$1:$I$70"}</definedName>
    <definedName name="MENU" localSheetId="0" hidden="1">{"'Hoja1'!$A$1:$I$70"}</definedName>
    <definedName name="MENU" localSheetId="12" hidden="1">{"'Hoja1'!$A$1:$I$70"}</definedName>
    <definedName name="MENU" hidden="1">{"'Hoja1'!$A$1:$I$70"}</definedName>
    <definedName name="ocho1" localSheetId="1">'[2]F50100-12-10-V1'!#REF!</definedName>
    <definedName name="ocho1" localSheetId="3">'[2]F50100-12-10-V1'!#REF!</definedName>
    <definedName name="ocho1" localSheetId="11">'[2]F50100-12-10-V1'!#REF!</definedName>
    <definedName name="ocho1" localSheetId="2">'[2]F50100-12-10-V1'!#REF!</definedName>
    <definedName name="ocho1">'[2]F50100-12-10-V1'!#REF!</definedName>
    <definedName name="ocho21" localSheetId="1">'[2]F50100-12-10-V1'!#REF!</definedName>
    <definedName name="ocho21" localSheetId="3">'[2]F50100-12-10-V1'!#REF!</definedName>
    <definedName name="ocho21" localSheetId="11">'[2]F50100-12-10-V1'!#REF!</definedName>
    <definedName name="ocho21" localSheetId="2">'[2]F50100-12-10-V1'!#REF!</definedName>
    <definedName name="ocho21">'[2]F50100-12-10-V1'!#REF!</definedName>
    <definedName name="ocho22" localSheetId="1">'[2]F50100-12-10-V1'!#REF!</definedName>
    <definedName name="ocho22" localSheetId="3">'[2]F50100-12-10-V1'!#REF!</definedName>
    <definedName name="ocho22" localSheetId="11">'[2]F50100-12-10-V1'!#REF!</definedName>
    <definedName name="ocho22" localSheetId="2">'[2]F50100-12-10-V1'!#REF!</definedName>
    <definedName name="ocho22">'[2]F50100-12-10-V1'!#REF!</definedName>
    <definedName name="ocho23" localSheetId="1">'[2]F50100-12-10-V1'!#REF!</definedName>
    <definedName name="ocho23" localSheetId="3">'[2]F50100-12-10-V1'!#REF!</definedName>
    <definedName name="ocho23" localSheetId="11">'[2]F50100-12-10-V1'!#REF!</definedName>
    <definedName name="ocho23" localSheetId="2">'[2]F50100-12-10-V1'!#REF!</definedName>
    <definedName name="ocho23">'[2]F50100-12-10-V1'!#REF!</definedName>
    <definedName name="ocho24" localSheetId="1">'[2]F50100-12-10-V1'!#REF!</definedName>
    <definedName name="ocho24" localSheetId="3">'[2]F50100-12-10-V1'!#REF!</definedName>
    <definedName name="ocho24" localSheetId="11">'[2]F50100-12-10-V1'!#REF!</definedName>
    <definedName name="ocho24" localSheetId="2">'[2]F50100-12-10-V1'!#REF!</definedName>
    <definedName name="ocho24">'[2]F50100-12-10-V1'!#REF!</definedName>
    <definedName name="ocho3" localSheetId="1">'[2]F50100-12-10-V1'!#REF!</definedName>
    <definedName name="ocho3" localSheetId="3">'[2]F50100-12-10-V1'!#REF!</definedName>
    <definedName name="ocho3" localSheetId="11">'[2]F50100-12-10-V1'!#REF!</definedName>
    <definedName name="ocho3" localSheetId="2">'[2]F50100-12-10-V1'!#REF!</definedName>
    <definedName name="ocho3">'[2]F50100-12-10-V1'!#REF!</definedName>
    <definedName name="ocho4" localSheetId="1">'[2]F50100-12-10-V1'!#REF!</definedName>
    <definedName name="ocho4" localSheetId="3">'[2]F50100-12-10-V1'!#REF!</definedName>
    <definedName name="ocho4" localSheetId="11">'[2]F50100-12-10-V1'!#REF!</definedName>
    <definedName name="ocho4" localSheetId="2">'[2]F50100-12-10-V1'!#REF!</definedName>
    <definedName name="ocho4">'[2]F50100-12-10-V1'!#REF!</definedName>
    <definedName name="ocho51" localSheetId="1">'[2]F50100-12-10-V1'!#REF!</definedName>
    <definedName name="ocho51" localSheetId="3">'[2]F50100-12-10-V1'!#REF!</definedName>
    <definedName name="ocho51" localSheetId="11">'[2]F50100-12-10-V1'!#REF!</definedName>
    <definedName name="ocho51" localSheetId="2">'[2]F50100-12-10-V1'!#REF!</definedName>
    <definedName name="ocho51">'[2]F50100-12-10-V1'!#REF!</definedName>
    <definedName name="ocho52" localSheetId="1">'[2]F50100-12-10-V1'!#REF!</definedName>
    <definedName name="ocho52" localSheetId="3">'[2]F50100-12-10-V1'!#REF!</definedName>
    <definedName name="ocho52" localSheetId="11">'[2]F50100-12-10-V1'!#REF!</definedName>
    <definedName name="ocho52" localSheetId="2">'[2]F50100-12-10-V1'!#REF!</definedName>
    <definedName name="ocho52">'[2]F50100-12-10-V1'!#REF!</definedName>
    <definedName name="ocho53" localSheetId="1">'[2]F50100-12-10-V1'!#REF!</definedName>
    <definedName name="ocho53" localSheetId="3">'[2]F50100-12-10-V1'!#REF!</definedName>
    <definedName name="ocho53" localSheetId="11">'[2]F50100-12-10-V1'!#REF!</definedName>
    <definedName name="ocho53" localSheetId="2">'[2]F50100-12-10-V1'!#REF!</definedName>
    <definedName name="ocho53">'[2]F50100-12-10-V1'!#REF!</definedName>
    <definedName name="seis1" localSheetId="1">'[2]F50100-12-10-V1'!#REF!</definedName>
    <definedName name="seis1" localSheetId="3">'[2]F50100-12-10-V1'!#REF!</definedName>
    <definedName name="seis1" localSheetId="11">'[2]F50100-12-10-V1'!#REF!</definedName>
    <definedName name="seis1" localSheetId="2">'[2]F50100-12-10-V1'!#REF!</definedName>
    <definedName name="seis1">'[2]F50100-12-10-V1'!#REF!</definedName>
    <definedName name="seis21" localSheetId="1">'[2]F50100-12-10-V1'!#REF!</definedName>
    <definedName name="seis21" localSheetId="3">'[2]F50100-12-10-V1'!#REF!</definedName>
    <definedName name="seis21" localSheetId="11">'[2]F50100-12-10-V1'!#REF!</definedName>
    <definedName name="seis21" localSheetId="2">'[2]F50100-12-10-V1'!#REF!</definedName>
    <definedName name="seis21">'[2]F50100-12-10-V1'!#REF!</definedName>
    <definedName name="seis22" localSheetId="1">'[2]F50100-12-10-V1'!#REF!</definedName>
    <definedName name="seis22" localSheetId="3">'[2]F50100-12-10-V1'!#REF!</definedName>
    <definedName name="seis22" localSheetId="11">'[2]F50100-12-10-V1'!#REF!</definedName>
    <definedName name="seis22" localSheetId="2">'[2]F50100-12-10-V1'!#REF!</definedName>
    <definedName name="seis22">'[2]F50100-12-10-V1'!#REF!</definedName>
    <definedName name="seis3" localSheetId="1">'[2]F50100-12-10-V1'!#REF!</definedName>
    <definedName name="seis3" localSheetId="3">'[2]F50100-12-10-V1'!#REF!</definedName>
    <definedName name="seis3" localSheetId="11">'[2]F50100-12-10-V1'!#REF!</definedName>
    <definedName name="seis3" localSheetId="2">'[2]F50100-12-10-V1'!#REF!</definedName>
    <definedName name="seis3">'[2]F50100-12-10-V1'!#REF!</definedName>
    <definedName name="seis4" localSheetId="1">'[2]F50100-12-10-V1'!#REF!</definedName>
    <definedName name="seis4" localSheetId="3">'[2]F50100-12-10-V1'!#REF!</definedName>
    <definedName name="seis4" localSheetId="11">'[2]F50100-12-10-V1'!#REF!</definedName>
    <definedName name="seis4" localSheetId="2">'[2]F50100-12-10-V1'!#REF!</definedName>
    <definedName name="seis4">'[2]F50100-12-10-V1'!#REF!</definedName>
    <definedName name="siete1" localSheetId="1">'[2]F50100-12-10-V1'!#REF!</definedName>
    <definedName name="siete1" localSheetId="3">'[2]F50100-12-10-V1'!#REF!</definedName>
    <definedName name="siete1" localSheetId="11">'[2]F50100-12-10-V1'!#REF!</definedName>
    <definedName name="siete1" localSheetId="2">'[2]F50100-12-10-V1'!#REF!</definedName>
    <definedName name="siete1">'[2]F50100-12-10-V1'!#REF!</definedName>
    <definedName name="siete21" localSheetId="1">'[2]F50100-12-10-V1'!#REF!</definedName>
    <definedName name="siete21" localSheetId="3">'[2]F50100-12-10-V1'!#REF!</definedName>
    <definedName name="siete21" localSheetId="11">'[2]F50100-12-10-V1'!#REF!</definedName>
    <definedName name="siete21" localSheetId="2">'[2]F50100-12-10-V1'!#REF!</definedName>
    <definedName name="siete21">'[2]F50100-12-10-V1'!#REF!</definedName>
    <definedName name="siete22" localSheetId="1">'[2]F50100-12-10-V1'!#REF!</definedName>
    <definedName name="siete22" localSheetId="3">'[2]F50100-12-10-V1'!#REF!</definedName>
    <definedName name="siete22" localSheetId="11">'[2]F50100-12-10-V1'!#REF!</definedName>
    <definedName name="siete22" localSheetId="2">'[2]F50100-12-10-V1'!#REF!</definedName>
    <definedName name="siete22">'[2]F50100-12-10-V1'!#REF!</definedName>
    <definedName name="siete23" localSheetId="1">'[2]F50100-12-10-V1'!#REF!</definedName>
    <definedName name="siete23" localSheetId="3">'[2]F50100-12-10-V1'!#REF!</definedName>
    <definedName name="siete23" localSheetId="11">'[2]F50100-12-10-V1'!#REF!</definedName>
    <definedName name="siete23" localSheetId="2">'[2]F50100-12-10-V1'!#REF!</definedName>
    <definedName name="siete23">'[2]F50100-12-10-V1'!#REF!</definedName>
    <definedName name="siete31" localSheetId="1">'[2]F50100-12-10-V1'!#REF!</definedName>
    <definedName name="siete31" localSheetId="3">'[2]F50100-12-10-V1'!#REF!</definedName>
    <definedName name="siete31" localSheetId="11">'[2]F50100-12-10-V1'!#REF!</definedName>
    <definedName name="siete31" localSheetId="2">'[2]F50100-12-10-V1'!#REF!</definedName>
    <definedName name="siete31">'[2]F50100-12-10-V1'!#REF!</definedName>
    <definedName name="siete32" localSheetId="1">'[2]F50100-12-10-V1'!#REF!</definedName>
    <definedName name="siete32" localSheetId="3">'[2]F50100-12-10-V1'!#REF!</definedName>
    <definedName name="siete32" localSheetId="11">'[2]F50100-12-10-V1'!#REF!</definedName>
    <definedName name="siete32" localSheetId="2">'[2]F50100-12-10-V1'!#REF!</definedName>
    <definedName name="siete32">'[2]F50100-12-10-V1'!#REF!</definedName>
    <definedName name="siete33" localSheetId="1">'[2]F50100-12-10-V1'!#REF!</definedName>
    <definedName name="siete33" localSheetId="3">'[2]F50100-12-10-V1'!#REF!</definedName>
    <definedName name="siete33" localSheetId="11">'[2]F50100-12-10-V1'!#REF!</definedName>
    <definedName name="siete33" localSheetId="2">'[2]F50100-12-10-V1'!#REF!</definedName>
    <definedName name="siete33">'[2]F50100-12-10-V1'!#REF!</definedName>
    <definedName name="siete34" localSheetId="1">'[2]F50100-12-10-V1'!#REF!</definedName>
    <definedName name="siete34" localSheetId="3">'[2]F50100-12-10-V1'!#REF!</definedName>
    <definedName name="siete34" localSheetId="11">'[2]F50100-12-10-V1'!#REF!</definedName>
    <definedName name="siete34" localSheetId="2">'[2]F50100-12-10-V1'!#REF!</definedName>
    <definedName name="siete34">'[2]F50100-12-10-V1'!#REF!</definedName>
    <definedName name="siete35" localSheetId="1">'[2]F50100-12-10-V1'!#REF!</definedName>
    <definedName name="siete35" localSheetId="3">'[2]F50100-12-10-V1'!#REF!</definedName>
    <definedName name="siete35" localSheetId="11">'[2]F50100-12-10-V1'!#REF!</definedName>
    <definedName name="siete35" localSheetId="2">'[2]F50100-12-10-V1'!#REF!</definedName>
    <definedName name="siete35">'[2]F50100-12-10-V1'!#REF!</definedName>
    <definedName name="siete36" localSheetId="1">'[2]F50100-12-10-V1'!#REF!</definedName>
    <definedName name="siete36" localSheetId="3">'[2]F50100-12-10-V1'!#REF!</definedName>
    <definedName name="siete36" localSheetId="11">'[2]F50100-12-10-V1'!#REF!</definedName>
    <definedName name="siete36" localSheetId="2">'[2]F50100-12-10-V1'!#REF!</definedName>
    <definedName name="siete36">'[2]F50100-12-10-V1'!#REF!</definedName>
    <definedName name="siete37" localSheetId="1">'[2]F50100-12-10-V1'!#REF!</definedName>
    <definedName name="siete37" localSheetId="3">'[2]F50100-12-10-V1'!#REF!</definedName>
    <definedName name="siete37" localSheetId="11">'[2]F50100-12-10-V1'!#REF!</definedName>
    <definedName name="siete37" localSheetId="2">'[2]F50100-12-10-V1'!#REF!</definedName>
    <definedName name="siete37">'[2]F50100-12-10-V1'!#REF!</definedName>
    <definedName name="siete41" localSheetId="1">'[2]F50100-12-10-V1'!#REF!</definedName>
    <definedName name="siete41" localSheetId="3">'[2]F50100-12-10-V1'!#REF!</definedName>
    <definedName name="siete41" localSheetId="11">'[2]F50100-12-10-V1'!#REF!</definedName>
    <definedName name="siete41" localSheetId="2">'[2]F50100-12-10-V1'!#REF!</definedName>
    <definedName name="siete41">'[2]F50100-12-10-V1'!#REF!</definedName>
    <definedName name="siete42" localSheetId="1">'[2]F50100-12-10-V1'!#REF!</definedName>
    <definedName name="siete42" localSheetId="3">'[2]F50100-12-10-V1'!#REF!</definedName>
    <definedName name="siete42" localSheetId="11">'[2]F50100-12-10-V1'!#REF!</definedName>
    <definedName name="siete42" localSheetId="2">'[2]F50100-12-10-V1'!#REF!</definedName>
    <definedName name="siete42">'[2]F50100-12-10-V1'!#REF!</definedName>
    <definedName name="siete43" localSheetId="1">'[2]F50100-12-10-V1'!#REF!</definedName>
    <definedName name="siete43" localSheetId="3">'[2]F50100-12-10-V1'!#REF!</definedName>
    <definedName name="siete43" localSheetId="11">'[2]F50100-12-10-V1'!#REF!</definedName>
    <definedName name="siete43" localSheetId="2">'[2]F50100-12-10-V1'!#REF!</definedName>
    <definedName name="siete43">'[2]F50100-12-10-V1'!#REF!</definedName>
    <definedName name="siete51" localSheetId="1">'[2]F50100-12-10-V1'!#REF!</definedName>
    <definedName name="siete51" localSheetId="3">'[2]F50100-12-10-V1'!#REF!</definedName>
    <definedName name="siete51" localSheetId="11">'[2]F50100-12-10-V1'!#REF!</definedName>
    <definedName name="siete51" localSheetId="2">'[2]F50100-12-10-V1'!#REF!</definedName>
    <definedName name="siete51">'[2]F50100-12-10-V1'!#REF!</definedName>
    <definedName name="siete52" localSheetId="1">'[2]F50100-12-10-V1'!#REF!</definedName>
    <definedName name="siete52" localSheetId="3">'[2]F50100-12-10-V1'!#REF!</definedName>
    <definedName name="siete52" localSheetId="11">'[2]F50100-12-10-V1'!#REF!</definedName>
    <definedName name="siete52" localSheetId="2">'[2]F50100-12-10-V1'!#REF!</definedName>
    <definedName name="siete52">'[2]F50100-12-10-V1'!#REF!</definedName>
    <definedName name="siete53" localSheetId="1">'[2]F50100-12-10-V1'!#REF!</definedName>
    <definedName name="siete53" localSheetId="3">'[2]F50100-12-10-V1'!#REF!</definedName>
    <definedName name="siete53" localSheetId="11">'[2]F50100-12-10-V1'!#REF!</definedName>
    <definedName name="siete53" localSheetId="2">'[2]F50100-12-10-V1'!#REF!</definedName>
    <definedName name="siete53">'[2]F50100-12-10-V1'!#REF!</definedName>
    <definedName name="siete54" localSheetId="1">'[2]F50100-12-10-V1'!#REF!</definedName>
    <definedName name="siete54" localSheetId="3">'[2]F50100-12-10-V1'!#REF!</definedName>
    <definedName name="siete54" localSheetId="11">'[2]F50100-12-10-V1'!#REF!</definedName>
    <definedName name="siete54" localSheetId="2">'[2]F50100-12-10-V1'!#REF!</definedName>
    <definedName name="siete54">'[2]F50100-12-10-V1'!#REF!</definedName>
    <definedName name="siete55" localSheetId="1">'[2]F50100-12-10-V1'!#REF!</definedName>
    <definedName name="siete55" localSheetId="3">'[2]F50100-12-10-V1'!#REF!</definedName>
    <definedName name="siete55" localSheetId="11">'[2]F50100-12-10-V1'!#REF!</definedName>
    <definedName name="siete55" localSheetId="2">'[2]F50100-12-10-V1'!#REF!</definedName>
    <definedName name="siete55">'[2]F50100-12-10-V1'!#REF!</definedName>
    <definedName name="siete6" localSheetId="1">'[2]F50100-12-10-V1'!#REF!</definedName>
    <definedName name="siete6" localSheetId="3">'[2]F50100-12-10-V1'!#REF!</definedName>
    <definedName name="siete6" localSheetId="11">'[2]F50100-12-10-V1'!#REF!</definedName>
    <definedName name="siete6" localSheetId="2">'[2]F50100-12-10-V1'!#REF!</definedName>
    <definedName name="siete6">'[2]F50100-12-10-V1'!#REF!</definedName>
    <definedName name="_xlnm.Print_Titles" localSheetId="10">Reg_COLISEOS!$2:$3</definedName>
    <definedName name="_xlnm.Print_Titles" localSheetId="1">Reg_Com!$2:$3</definedName>
    <definedName name="_xlnm.Print_Titles" localSheetId="3">Reg_Con!$2:$3</definedName>
    <definedName name="_xlnm.Print_Titles" localSheetId="5">Reg_Ed!$2:$3</definedName>
    <definedName name="_xlnm.Print_Titles" localSheetId="11">'Reg_ESTADIO TOROS'!$2:$3</definedName>
    <definedName name="_xlnm.Print_Titles" localSheetId="2">Reg_Ind!$2:$3</definedName>
    <definedName name="_xlnm.Print_Titles" localSheetId="6">'Reg_Inst SERVICIOS'!$2:$3</definedName>
    <definedName name="_xlnm.Print_Titles" localSheetId="0">Reg_Res!$2:$3</definedName>
    <definedName name="tres11" localSheetId="1">'[2]F50100-12-10-V1'!#REF!</definedName>
    <definedName name="tres11" localSheetId="3">'[2]F50100-12-10-V1'!#REF!</definedName>
    <definedName name="tres11" localSheetId="11">'[2]F50100-12-10-V1'!#REF!</definedName>
    <definedName name="tres11" localSheetId="2">'[2]F50100-12-10-V1'!#REF!</definedName>
    <definedName name="tres11">'[2]F50100-12-10-V1'!#REF!</definedName>
    <definedName name="tres12" localSheetId="1">'[2]F50100-12-10-V1'!#REF!</definedName>
    <definedName name="tres12" localSheetId="3">'[2]F50100-12-10-V1'!#REF!</definedName>
    <definedName name="tres12" localSheetId="11">'[2]F50100-12-10-V1'!#REF!</definedName>
    <definedName name="tres12" localSheetId="2">'[2]F50100-12-10-V1'!#REF!</definedName>
    <definedName name="tres12">'[2]F50100-12-10-V1'!#REF!</definedName>
    <definedName name="tres21" localSheetId="1">'[2]F50100-12-10-V1'!#REF!</definedName>
    <definedName name="tres21" localSheetId="3">'[2]F50100-12-10-V1'!#REF!</definedName>
    <definedName name="tres21" localSheetId="11">'[2]F50100-12-10-V1'!#REF!</definedName>
    <definedName name="tres21" localSheetId="2">'[2]F50100-12-10-V1'!#REF!</definedName>
    <definedName name="tres21">'[2]F50100-12-10-V1'!#REF!</definedName>
    <definedName name="tres22" localSheetId="1">'[2]F50100-12-10-V1'!#REF!</definedName>
    <definedName name="tres22" localSheetId="3">'[2]F50100-12-10-V1'!#REF!</definedName>
    <definedName name="tres22" localSheetId="11">'[2]F50100-12-10-V1'!#REF!</definedName>
    <definedName name="tres22" localSheetId="2">'[2]F50100-12-10-V1'!#REF!</definedName>
    <definedName name="tres22">'[2]F50100-12-10-V1'!#REF!</definedName>
    <definedName name="tres31" localSheetId="1">'[2]F50100-12-10-V1'!#REF!</definedName>
    <definedName name="tres31" localSheetId="3">'[2]F50100-12-10-V1'!#REF!</definedName>
    <definedName name="tres31" localSheetId="11">'[2]F50100-12-10-V1'!#REF!</definedName>
    <definedName name="tres31" localSheetId="2">'[2]F50100-12-10-V1'!#REF!</definedName>
    <definedName name="tres31">'[2]F50100-12-10-V1'!#REF!</definedName>
    <definedName name="tres32" localSheetId="1">'[2]F50100-12-10-V1'!#REF!</definedName>
    <definedName name="tres32" localSheetId="3">'[2]F50100-12-10-V1'!#REF!</definedName>
    <definedName name="tres32" localSheetId="11">'[2]F50100-12-10-V1'!#REF!</definedName>
    <definedName name="tres32" localSheetId="2">'[2]F50100-12-10-V1'!#REF!</definedName>
    <definedName name="tres32">'[2]F50100-12-10-V1'!#REF!</definedName>
    <definedName name="tres33" localSheetId="1">'[2]F50100-12-10-V1'!#REF!</definedName>
    <definedName name="tres33" localSheetId="3">'[2]F50100-12-10-V1'!#REF!</definedName>
    <definedName name="tres33" localSheetId="11">'[2]F50100-12-10-V1'!#REF!</definedName>
    <definedName name="tres33" localSheetId="2">'[2]F50100-12-10-V1'!#REF!</definedName>
    <definedName name="tres33">'[2]F50100-12-10-V1'!#REF!</definedName>
    <definedName name="ZHFRURALES" localSheetId="1">'[2]F50100-12-10-V1'!#REF!</definedName>
    <definedName name="ZHFRURALES" localSheetId="3">'[2]F50100-12-10-V1'!#REF!</definedName>
    <definedName name="ZHFRURALES" localSheetId="11">'[2]F50100-12-10-V1'!#REF!</definedName>
    <definedName name="ZHFRURALES" localSheetId="2">'[2]F50100-12-10-V1'!#REF!</definedName>
    <definedName name="ZHFRURALES">'[2]F50100-12-10-V1'!#REF!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7" i="8" l="1"/>
  <c r="Q271" i="8"/>
  <c r="C23" i="40" s="1"/>
  <c r="V23" i="40" s="1"/>
  <c r="O271" i="8"/>
  <c r="S271" i="8" s="1"/>
  <c r="Q270" i="8"/>
  <c r="C22" i="40" s="1"/>
  <c r="V22" i="40" s="1"/>
  <c r="W22" i="40" s="1"/>
  <c r="O270" i="8"/>
  <c r="S270" i="8" s="1"/>
  <c r="Q269" i="8"/>
  <c r="C21" i="40" s="1"/>
  <c r="V21" i="40" s="1"/>
  <c r="O269" i="8"/>
  <c r="S269" i="8" s="1"/>
  <c r="Q268" i="8"/>
  <c r="C20" i="40" s="1"/>
  <c r="V20" i="40" s="1"/>
  <c r="O268" i="8"/>
  <c r="S268" i="8" s="1"/>
  <c r="Q267" i="8"/>
  <c r="C19" i="40" s="1"/>
  <c r="O267" i="8"/>
  <c r="S267" i="8" s="1"/>
  <c r="Q266" i="8"/>
  <c r="C18" i="40" s="1"/>
  <c r="O266" i="8"/>
  <c r="S266" i="8" s="1"/>
  <c r="Q265" i="8"/>
  <c r="C17" i="40" s="1"/>
  <c r="T17" i="40" s="1"/>
  <c r="O265" i="8"/>
  <c r="S265" i="8" s="1"/>
  <c r="Q264" i="8"/>
  <c r="C16" i="40" s="1"/>
  <c r="O264" i="8"/>
  <c r="S264" i="8" s="1"/>
  <c r="Q263" i="8"/>
  <c r="C15" i="40" s="1"/>
  <c r="V15" i="40" s="1"/>
  <c r="W15" i="40" s="1"/>
  <c r="O263" i="8"/>
  <c r="S263" i="8" s="1"/>
  <c r="Q262" i="8"/>
  <c r="C14" i="40" s="1"/>
  <c r="V14" i="40" s="1"/>
  <c r="W14" i="40" s="1"/>
  <c r="O262" i="8"/>
  <c r="S262" i="8" s="1"/>
  <c r="Q261" i="8"/>
  <c r="C13" i="40" s="1"/>
  <c r="O261" i="8"/>
  <c r="S261" i="8" s="1"/>
  <c r="Q260" i="8"/>
  <c r="C12" i="40" s="1"/>
  <c r="V12" i="40" s="1"/>
  <c r="O260" i="8"/>
  <c r="S260" i="8" s="1"/>
  <c r="Q259" i="8"/>
  <c r="C11" i="40" s="1"/>
  <c r="V11" i="40" s="1"/>
  <c r="O259" i="8"/>
  <c r="S259" i="8" s="1"/>
  <c r="Q258" i="8"/>
  <c r="C10" i="40" s="1"/>
  <c r="O258" i="8"/>
  <c r="S258" i="8" s="1"/>
  <c r="Q257" i="8"/>
  <c r="C9" i="40" s="1"/>
  <c r="O257" i="8"/>
  <c r="S257" i="8" s="1"/>
  <c r="Q256" i="8"/>
  <c r="C8" i="40" s="1"/>
  <c r="O256" i="8"/>
  <c r="S256" i="8" s="1"/>
  <c r="Q251" i="8"/>
  <c r="C19" i="39" s="1"/>
  <c r="V19" i="39" s="1"/>
  <c r="W19" i="39" s="1"/>
  <c r="O251" i="8"/>
  <c r="S251" i="8" s="1"/>
  <c r="Q250" i="8"/>
  <c r="C18" i="39" s="1"/>
  <c r="O250" i="8"/>
  <c r="S250" i="8" s="1"/>
  <c r="Q249" i="8"/>
  <c r="C17" i="39" s="1"/>
  <c r="O249" i="8"/>
  <c r="S249" i="8" s="1"/>
  <c r="Q248" i="8"/>
  <c r="C16" i="39" s="1"/>
  <c r="T16" i="39" s="1"/>
  <c r="O248" i="8"/>
  <c r="S248" i="8" s="1"/>
  <c r="Q247" i="8"/>
  <c r="C15" i="39" s="1"/>
  <c r="T15" i="39" s="1"/>
  <c r="O247" i="8"/>
  <c r="S247" i="8" s="1"/>
  <c r="Q246" i="8"/>
  <c r="C14" i="39" s="1"/>
  <c r="V14" i="39" s="1"/>
  <c r="O246" i="8"/>
  <c r="S246" i="8" s="1"/>
  <c r="Q245" i="8"/>
  <c r="C13" i="39" s="1"/>
  <c r="V13" i="39" s="1"/>
  <c r="O245" i="8"/>
  <c r="S245" i="8" s="1"/>
  <c r="Q244" i="8"/>
  <c r="C12" i="39" s="1"/>
  <c r="V12" i="39" s="1"/>
  <c r="O244" i="8"/>
  <c r="S244" i="8" s="1"/>
  <c r="Q243" i="8"/>
  <c r="C11" i="39" s="1"/>
  <c r="O243" i="8"/>
  <c r="S243" i="8" s="1"/>
  <c r="Q242" i="8"/>
  <c r="C10" i="39" s="1"/>
  <c r="V10" i="39" s="1"/>
  <c r="O242" i="8"/>
  <c r="S242" i="8" s="1"/>
  <c r="Q241" i="8"/>
  <c r="C9" i="39" s="1"/>
  <c r="O241" i="8"/>
  <c r="S241" i="8" s="1"/>
  <c r="Q240" i="8"/>
  <c r="C8" i="39" s="1"/>
  <c r="O240" i="8"/>
  <c r="S240" i="8" s="1"/>
  <c r="O52" i="8"/>
  <c r="T8" i="40" l="1"/>
  <c r="V8" i="40"/>
  <c r="V13" i="40"/>
  <c r="T13" i="40"/>
  <c r="V10" i="40"/>
  <c r="W10" i="40" s="1"/>
  <c r="T10" i="40"/>
  <c r="V19" i="40"/>
  <c r="W19" i="40" s="1"/>
  <c r="T19" i="40"/>
  <c r="V8" i="39"/>
  <c r="T8" i="39"/>
  <c r="T10" i="39"/>
  <c r="T13" i="39"/>
  <c r="T14" i="40"/>
  <c r="T19" i="39"/>
  <c r="W20" i="40"/>
  <c r="W21" i="40"/>
  <c r="W23" i="40"/>
  <c r="W8" i="40"/>
  <c r="T14" i="39"/>
  <c r="V17" i="39"/>
  <c r="W17" i="39" s="1"/>
  <c r="Q6" i="39"/>
  <c r="V9" i="40"/>
  <c r="T9" i="40"/>
  <c r="Q6" i="40"/>
  <c r="W12" i="40"/>
  <c r="W13" i="40"/>
  <c r="W11" i="40"/>
  <c r="T15" i="40"/>
  <c r="V17" i="40"/>
  <c r="T16" i="40"/>
  <c r="V16" i="40"/>
  <c r="T18" i="40"/>
  <c r="Q20" i="40"/>
  <c r="T11" i="40"/>
  <c r="T12" i="40"/>
  <c r="V18" i="40"/>
  <c r="T20" i="40"/>
  <c r="T21" i="40"/>
  <c r="T22" i="40"/>
  <c r="T23" i="40"/>
  <c r="W8" i="39"/>
  <c r="W10" i="39"/>
  <c r="V11" i="39"/>
  <c r="T11" i="39"/>
  <c r="W14" i="39"/>
  <c r="V15" i="39"/>
  <c r="V9" i="39"/>
  <c r="T9" i="39"/>
  <c r="W13" i="39"/>
  <c r="W12" i="39"/>
  <c r="V16" i="39"/>
  <c r="T17" i="39"/>
  <c r="T18" i="39"/>
  <c r="T12" i="39"/>
  <c r="V18" i="39"/>
  <c r="Q20" i="39"/>
  <c r="T24" i="40" l="1"/>
  <c r="Q10" i="40" s="1"/>
  <c r="T20" i="39"/>
  <c r="W16" i="40"/>
  <c r="W17" i="40"/>
  <c r="W18" i="40"/>
  <c r="V24" i="40"/>
  <c r="Q17" i="40" s="1"/>
  <c r="W9" i="40"/>
  <c r="Q10" i="39"/>
  <c r="W9" i="39"/>
  <c r="W15" i="39"/>
  <c r="Q17" i="39"/>
  <c r="W11" i="39"/>
  <c r="W16" i="39"/>
  <c r="V20" i="39"/>
  <c r="W18" i="39"/>
  <c r="Q193" i="8"/>
  <c r="Q192" i="8"/>
  <c r="Q191" i="8"/>
  <c r="Q189" i="8"/>
  <c r="Q188" i="8"/>
  <c r="Q187" i="8"/>
  <c r="O189" i="8"/>
  <c r="S189" i="8" s="1"/>
  <c r="O193" i="8"/>
  <c r="S193" i="8" s="1"/>
  <c r="Q14" i="39" l="1"/>
  <c r="W24" i="40"/>
  <c r="Q14" i="40" s="1"/>
  <c r="W20" i="39"/>
  <c r="Q186" i="8"/>
  <c r="C25" i="29" s="1"/>
  <c r="O186" i="8"/>
  <c r="S186" i="8" s="1"/>
  <c r="Q185" i="8"/>
  <c r="C24" i="29" s="1"/>
  <c r="O185" i="8"/>
  <c r="S185" i="8" s="1"/>
  <c r="Q184" i="8"/>
  <c r="C23" i="29" s="1"/>
  <c r="O184" i="8"/>
  <c r="S184" i="8" s="1"/>
  <c r="Q183" i="8"/>
  <c r="C22" i="29" s="1"/>
  <c r="O183" i="8"/>
  <c r="S183" i="8" s="1"/>
  <c r="Q182" i="8"/>
  <c r="C21" i="29" s="1"/>
  <c r="O182" i="8"/>
  <c r="S182" i="8" s="1"/>
  <c r="Q181" i="8"/>
  <c r="C20" i="29" s="1"/>
  <c r="O181" i="8"/>
  <c r="S181" i="8" s="1"/>
  <c r="Q180" i="8"/>
  <c r="C19" i="29" s="1"/>
  <c r="O180" i="8"/>
  <c r="S180" i="8" s="1"/>
  <c r="Q179" i="8"/>
  <c r="C18" i="29" s="1"/>
  <c r="O179" i="8"/>
  <c r="S179" i="8" s="1"/>
  <c r="Q178" i="8"/>
  <c r="C17" i="29" s="1"/>
  <c r="O178" i="8"/>
  <c r="S178" i="8" s="1"/>
  <c r="Q177" i="8"/>
  <c r="C16" i="29" s="1"/>
  <c r="O177" i="8"/>
  <c r="S177" i="8" s="1"/>
  <c r="D14" i="35" l="1"/>
  <c r="U14" i="35" s="1"/>
  <c r="C14" i="35"/>
  <c r="T14" i="35" s="1"/>
  <c r="D13" i="35"/>
  <c r="U13" i="35" s="1"/>
  <c r="C13" i="35"/>
  <c r="T13" i="35" s="1"/>
  <c r="D12" i="35"/>
  <c r="U12" i="35" s="1"/>
  <c r="C12" i="35"/>
  <c r="T12" i="35" s="1"/>
  <c r="D11" i="35"/>
  <c r="X11" i="35" s="1"/>
  <c r="Y11" i="35" s="1"/>
  <c r="C11" i="35"/>
  <c r="D10" i="35"/>
  <c r="X10" i="35" s="1"/>
  <c r="C10" i="35"/>
  <c r="T10" i="35" s="1"/>
  <c r="D9" i="35"/>
  <c r="C9" i="35"/>
  <c r="D8" i="35"/>
  <c r="U8" i="35" s="1"/>
  <c r="C8" i="35"/>
  <c r="V8" i="35" s="1"/>
  <c r="W8" i="35" s="1"/>
  <c r="V12" i="35" l="1"/>
  <c r="AA12" i="35" s="1"/>
  <c r="X12" i="35"/>
  <c r="Z12" i="35" s="1"/>
  <c r="V10" i="35"/>
  <c r="AB10" i="35" s="1"/>
  <c r="U10" i="35"/>
  <c r="V13" i="35"/>
  <c r="W13" i="35" s="1"/>
  <c r="X8" i="35"/>
  <c r="Z8" i="35" s="1"/>
  <c r="V14" i="35"/>
  <c r="W14" i="35" s="1"/>
  <c r="S10" i="35"/>
  <c r="X13" i="35"/>
  <c r="Y13" i="35" s="1"/>
  <c r="Q20" i="35"/>
  <c r="V9" i="35"/>
  <c r="T9" i="35"/>
  <c r="X9" i="35"/>
  <c r="U9" i="35"/>
  <c r="Z11" i="35"/>
  <c r="Q6" i="35"/>
  <c r="U11" i="35"/>
  <c r="Z10" i="35"/>
  <c r="Y10" i="35"/>
  <c r="V11" i="35"/>
  <c r="AA11" i="35" s="1"/>
  <c r="T11" i="35"/>
  <c r="S11" i="35"/>
  <c r="Q7" i="35"/>
  <c r="AA8" i="35"/>
  <c r="S9" i="35"/>
  <c r="X14" i="35"/>
  <c r="S12" i="35"/>
  <c r="S13" i="35"/>
  <c r="AA13" i="35"/>
  <c r="S8" i="35"/>
  <c r="S14" i="35"/>
  <c r="T8" i="35"/>
  <c r="T15" i="35" l="1"/>
  <c r="AB8" i="35"/>
  <c r="Y8" i="35"/>
  <c r="W12" i="35"/>
  <c r="Y12" i="35"/>
  <c r="AB12" i="35"/>
  <c r="AB14" i="35"/>
  <c r="AA14" i="35"/>
  <c r="W10" i="35"/>
  <c r="AA10" i="35"/>
  <c r="Q11" i="35"/>
  <c r="Z13" i="35"/>
  <c r="AB13" i="35"/>
  <c r="S15" i="35"/>
  <c r="Q8" i="35" s="1"/>
  <c r="V15" i="35"/>
  <c r="Q17" i="35"/>
  <c r="Z9" i="35"/>
  <c r="Q16" i="35"/>
  <c r="Y9" i="35"/>
  <c r="Z14" i="35"/>
  <c r="Y14" i="35"/>
  <c r="AB9" i="35"/>
  <c r="W9" i="35"/>
  <c r="AA9" i="35"/>
  <c r="X15" i="35"/>
  <c r="Q10" i="35"/>
  <c r="AB11" i="35"/>
  <c r="W11" i="35"/>
  <c r="U15" i="35"/>
  <c r="AA15" i="35" l="1"/>
  <c r="Q19" i="35" s="1"/>
  <c r="AB15" i="35"/>
  <c r="Q18" i="35" s="1"/>
  <c r="Z15" i="35"/>
  <c r="Q13" i="35" s="1"/>
  <c r="M8" i="35" s="1"/>
  <c r="M9" i="35" s="1"/>
  <c r="M71" i="35" s="1"/>
  <c r="K10" i="35"/>
  <c r="K11" i="35" s="1"/>
  <c r="Q15" i="35"/>
  <c r="K8" i="35"/>
  <c r="Y15" i="35"/>
  <c r="K9" i="35"/>
  <c r="W15" i="35"/>
  <c r="Q14" i="35"/>
  <c r="M10" i="35" l="1"/>
  <c r="M11" i="35" s="1"/>
  <c r="N10" i="35"/>
  <c r="N11" i="35" s="1"/>
  <c r="E11" i="35"/>
  <c r="D54" i="35"/>
  <c r="D55" i="35"/>
  <c r="K36" i="35"/>
  <c r="K37" i="35"/>
  <c r="E13" i="35"/>
  <c r="K74" i="35"/>
  <c r="E10" i="35"/>
  <c r="M33" i="35"/>
  <c r="D30" i="35"/>
  <c r="D62" i="35"/>
  <c r="K44" i="35"/>
  <c r="M41" i="35"/>
  <c r="D31" i="35"/>
  <c r="D63" i="35"/>
  <c r="K52" i="35"/>
  <c r="F35" i="35"/>
  <c r="M49" i="35"/>
  <c r="D38" i="35"/>
  <c r="D70" i="35"/>
  <c r="K53" i="35"/>
  <c r="F50" i="35"/>
  <c r="M57" i="35"/>
  <c r="G12" i="35"/>
  <c r="D39" i="35"/>
  <c r="D71" i="35"/>
  <c r="K60" i="35"/>
  <c r="F58" i="35"/>
  <c r="M65" i="35"/>
  <c r="D46" i="35"/>
  <c r="K28" i="35"/>
  <c r="K61" i="35"/>
  <c r="F66" i="35"/>
  <c r="M73" i="35"/>
  <c r="G14" i="35"/>
  <c r="D47" i="35"/>
  <c r="K29" i="35"/>
  <c r="K68" i="35"/>
  <c r="F74" i="35"/>
  <c r="E8" i="35"/>
  <c r="D29" i="35"/>
  <c r="D37" i="35"/>
  <c r="D45" i="35"/>
  <c r="D53" i="35"/>
  <c r="D61" i="35"/>
  <c r="D69" i="35"/>
  <c r="K27" i="35"/>
  <c r="K35" i="35"/>
  <c r="K43" i="35"/>
  <c r="K51" i="35"/>
  <c r="K59" i="35"/>
  <c r="K67" i="35"/>
  <c r="K75" i="35"/>
  <c r="G13" i="35"/>
  <c r="F31" i="35"/>
  <c r="F49" i="35"/>
  <c r="F57" i="35"/>
  <c r="F65" i="35"/>
  <c r="F73" i="35"/>
  <c r="F45" i="35"/>
  <c r="M32" i="35"/>
  <c r="M40" i="35"/>
  <c r="M48" i="35"/>
  <c r="M56" i="35"/>
  <c r="M64" i="35"/>
  <c r="M72" i="35"/>
  <c r="F27" i="35"/>
  <c r="F37" i="35"/>
  <c r="F51" i="35"/>
  <c r="F59" i="35"/>
  <c r="F67" i="35"/>
  <c r="F75" i="35"/>
  <c r="M26" i="35"/>
  <c r="M34" i="35"/>
  <c r="M42" i="35"/>
  <c r="M50" i="35"/>
  <c r="M58" i="35"/>
  <c r="M66" i="35"/>
  <c r="M74" i="35"/>
  <c r="E14" i="35"/>
  <c r="D32" i="35"/>
  <c r="D40" i="35"/>
  <c r="D48" i="35"/>
  <c r="D56" i="35"/>
  <c r="D64" i="35"/>
  <c r="D72" i="35"/>
  <c r="K30" i="35"/>
  <c r="K38" i="35"/>
  <c r="K46" i="35"/>
  <c r="K54" i="35"/>
  <c r="K62" i="35"/>
  <c r="K70" i="35"/>
  <c r="G9" i="35"/>
  <c r="F26" i="35"/>
  <c r="F40" i="35"/>
  <c r="F52" i="35"/>
  <c r="F60" i="35"/>
  <c r="F68" i="35"/>
  <c r="F32" i="35"/>
  <c r="M27" i="35"/>
  <c r="M35" i="35"/>
  <c r="M43" i="35"/>
  <c r="M51" i="35"/>
  <c r="M59" i="35"/>
  <c r="M67" i="35"/>
  <c r="M75" i="35"/>
  <c r="K45" i="35"/>
  <c r="K69" i="35"/>
  <c r="D41" i="35"/>
  <c r="D65" i="35"/>
  <c r="K39" i="35"/>
  <c r="K47" i="35"/>
  <c r="K55" i="35"/>
  <c r="K63" i="35"/>
  <c r="K71" i="35"/>
  <c r="F28" i="35"/>
  <c r="F41" i="35"/>
  <c r="F53" i="35"/>
  <c r="F61" i="35"/>
  <c r="F69" i="35"/>
  <c r="F42" i="35"/>
  <c r="M28" i="35"/>
  <c r="M36" i="35"/>
  <c r="M44" i="35"/>
  <c r="M52" i="35"/>
  <c r="M60" i="35"/>
  <c r="M68" i="35"/>
  <c r="F34" i="35"/>
  <c r="D50" i="35"/>
  <c r="D74" i="35"/>
  <c r="K40" i="35"/>
  <c r="K56" i="35"/>
  <c r="K64" i="35"/>
  <c r="K72" i="35"/>
  <c r="G11" i="35"/>
  <c r="F33" i="35"/>
  <c r="F44" i="35"/>
  <c r="F54" i="35"/>
  <c r="F62" i="35"/>
  <c r="F70" i="35"/>
  <c r="F36" i="35"/>
  <c r="M29" i="35"/>
  <c r="M37" i="35"/>
  <c r="M45" i="35"/>
  <c r="M53" i="35"/>
  <c r="M61" i="35"/>
  <c r="M69" i="35"/>
  <c r="F39" i="35"/>
  <c r="L10" i="35"/>
  <c r="L11" i="35" s="1"/>
  <c r="N9" i="35"/>
  <c r="N8" i="35" s="1"/>
  <c r="E12" i="35"/>
  <c r="D49" i="35"/>
  <c r="K31" i="35"/>
  <c r="D34" i="35"/>
  <c r="D58" i="35"/>
  <c r="K48" i="35"/>
  <c r="D27" i="35"/>
  <c r="D35" i="35"/>
  <c r="D43" i="35"/>
  <c r="D51" i="35"/>
  <c r="D59" i="35"/>
  <c r="D67" i="35"/>
  <c r="D75" i="35"/>
  <c r="K33" i="35"/>
  <c r="K41" i="35"/>
  <c r="K49" i="35"/>
  <c r="K57" i="35"/>
  <c r="K65" i="35"/>
  <c r="K73" i="35"/>
  <c r="G8" i="35"/>
  <c r="G10" i="35"/>
  <c r="F47" i="35"/>
  <c r="F55" i="35"/>
  <c r="F63" i="35"/>
  <c r="F71" i="35"/>
  <c r="F43" i="35"/>
  <c r="M30" i="35"/>
  <c r="M38" i="35"/>
  <c r="M46" i="35"/>
  <c r="M54" i="35"/>
  <c r="M62" i="35"/>
  <c r="M70" i="35"/>
  <c r="F46" i="35"/>
  <c r="D33" i="35"/>
  <c r="D57" i="35"/>
  <c r="D73" i="35"/>
  <c r="D26" i="35"/>
  <c r="D42" i="35"/>
  <c r="D66" i="35"/>
  <c r="K32" i="35"/>
  <c r="E9" i="35"/>
  <c r="D28" i="35"/>
  <c r="D36" i="35"/>
  <c r="D44" i="35"/>
  <c r="D52" i="35"/>
  <c r="D60" i="35"/>
  <c r="D68" i="35"/>
  <c r="K26" i="35"/>
  <c r="K34" i="35"/>
  <c r="K42" i="35"/>
  <c r="K50" i="35"/>
  <c r="K58" i="35"/>
  <c r="K66" i="35"/>
  <c r="F30" i="35"/>
  <c r="F29" i="35"/>
  <c r="F48" i="35"/>
  <c r="F56" i="35"/>
  <c r="F64" i="35"/>
  <c r="F72" i="35"/>
  <c r="F38" i="35"/>
  <c r="M31" i="35"/>
  <c r="M39" i="35"/>
  <c r="M47" i="35"/>
  <c r="M55" i="35"/>
  <c r="M63" i="35"/>
  <c r="L8" i="35"/>
  <c r="L9" i="35" s="1"/>
  <c r="N75" i="35" l="1"/>
  <c r="N74" i="35"/>
  <c r="N73" i="35"/>
  <c r="N72" i="35"/>
  <c r="N71" i="35"/>
  <c r="N70" i="35"/>
  <c r="N69" i="35"/>
  <c r="N68" i="35"/>
  <c r="N67" i="35"/>
  <c r="N66" i="35"/>
  <c r="N65" i="35"/>
  <c r="N64" i="35"/>
  <c r="N63" i="35"/>
  <c r="N62" i="35"/>
  <c r="N61" i="35"/>
  <c r="N60" i="35"/>
  <c r="N59" i="35"/>
  <c r="N58" i="35"/>
  <c r="N57" i="35"/>
  <c r="N56" i="35"/>
  <c r="N55" i="35"/>
  <c r="N54" i="35"/>
  <c r="N53" i="35"/>
  <c r="N52" i="35"/>
  <c r="N51" i="35"/>
  <c r="N50" i="35"/>
  <c r="N49" i="35"/>
  <c r="N48" i="35"/>
  <c r="N47" i="35"/>
  <c r="N46" i="35"/>
  <c r="N45" i="35"/>
  <c r="N44" i="35"/>
  <c r="N43" i="35"/>
  <c r="N42" i="35"/>
  <c r="N41" i="35"/>
  <c r="N40" i="35"/>
  <c r="N39" i="35"/>
  <c r="N38" i="35"/>
  <c r="N37" i="35"/>
  <c r="N36" i="35"/>
  <c r="N35" i="35"/>
  <c r="N34" i="35"/>
  <c r="N33" i="35"/>
  <c r="N32" i="35"/>
  <c r="N31" i="35"/>
  <c r="N30" i="35"/>
  <c r="N29" i="35"/>
  <c r="N28" i="35"/>
  <c r="N27" i="35"/>
  <c r="N26" i="35"/>
  <c r="G47" i="35"/>
  <c r="G42" i="35"/>
  <c r="G38" i="35"/>
  <c r="G35" i="35"/>
  <c r="G31" i="35"/>
  <c r="G29" i="35"/>
  <c r="G50" i="35"/>
  <c r="G46" i="35"/>
  <c r="G44" i="35"/>
  <c r="G41" i="35"/>
  <c r="G39" i="35"/>
  <c r="G36" i="35"/>
  <c r="G32" i="35"/>
  <c r="G30" i="35"/>
  <c r="G26" i="35"/>
  <c r="H12" i="35"/>
  <c r="G51" i="35"/>
  <c r="G37" i="35"/>
  <c r="G27" i="35"/>
  <c r="H13" i="35"/>
  <c r="G52" i="35"/>
  <c r="G34" i="35"/>
  <c r="G75" i="35"/>
  <c r="G74" i="35"/>
  <c r="G73" i="35"/>
  <c r="G72" i="35"/>
  <c r="G71" i="35"/>
  <c r="G70" i="35"/>
  <c r="G69" i="35"/>
  <c r="G68" i="35"/>
  <c r="G67" i="35"/>
  <c r="G66" i="35"/>
  <c r="G65" i="35"/>
  <c r="G64" i="35"/>
  <c r="G63" i="35"/>
  <c r="G62" i="35"/>
  <c r="G61" i="35"/>
  <c r="G60" i="35"/>
  <c r="G59" i="35"/>
  <c r="G58" i="35"/>
  <c r="G57" i="35"/>
  <c r="G56" i="35"/>
  <c r="G55" i="35"/>
  <c r="G54" i="35"/>
  <c r="G53" i="35"/>
  <c r="G49" i="35"/>
  <c r="G48" i="35"/>
  <c r="G45" i="35"/>
  <c r="G43" i="35"/>
  <c r="G40" i="35"/>
  <c r="G33" i="35"/>
  <c r="G28" i="35"/>
  <c r="H10" i="35"/>
  <c r="H8" i="35"/>
  <c r="H11" i="35"/>
  <c r="H14" i="35"/>
  <c r="H9" i="35"/>
  <c r="F10" i="35"/>
  <c r="F8" i="35"/>
  <c r="F9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F11" i="35"/>
  <c r="E75" i="35"/>
  <c r="E67" i="35"/>
  <c r="E59" i="35"/>
  <c r="E51" i="35"/>
  <c r="E43" i="35"/>
  <c r="E35" i="35"/>
  <c r="E61" i="35"/>
  <c r="E74" i="35"/>
  <c r="E66" i="35"/>
  <c r="E58" i="35"/>
  <c r="E50" i="35"/>
  <c r="E42" i="35"/>
  <c r="E34" i="35"/>
  <c r="E29" i="35"/>
  <c r="E69" i="35"/>
  <c r="E73" i="35"/>
  <c r="E65" i="35"/>
  <c r="E57" i="35"/>
  <c r="E49" i="35"/>
  <c r="E41" i="35"/>
  <c r="E72" i="35"/>
  <c r="E64" i="35"/>
  <c r="E56" i="35"/>
  <c r="E48" i="35"/>
  <c r="E40" i="35"/>
  <c r="E33" i="35"/>
  <c r="E28" i="35"/>
  <c r="E53" i="35"/>
  <c r="E71" i="35"/>
  <c r="E63" i="35"/>
  <c r="E55" i="35"/>
  <c r="E47" i="35"/>
  <c r="E39" i="35"/>
  <c r="E32" i="35"/>
  <c r="E45" i="35"/>
  <c r="E70" i="35"/>
  <c r="E62" i="35"/>
  <c r="E54" i="35"/>
  <c r="E46" i="35"/>
  <c r="E38" i="35"/>
  <c r="E31" i="35"/>
  <c r="E27" i="35"/>
  <c r="F13" i="35"/>
  <c r="E68" i="35"/>
  <c r="E60" i="35"/>
  <c r="E52" i="35"/>
  <c r="E44" i="35"/>
  <c r="E36" i="35"/>
  <c r="E30" i="35"/>
  <c r="E26" i="35"/>
  <c r="F12" i="35"/>
  <c r="E37" i="35"/>
  <c r="F14" i="35"/>
  <c r="O192" i="8" l="1"/>
  <c r="S192" i="8" s="1"/>
  <c r="O191" i="8"/>
  <c r="S191" i="8" s="1"/>
  <c r="Q190" i="8"/>
  <c r="O190" i="8"/>
  <c r="S190" i="8" s="1"/>
  <c r="O188" i="8"/>
  <c r="S188" i="8" s="1"/>
  <c r="O187" i="8"/>
  <c r="S187" i="8" s="1"/>
  <c r="Q176" i="8"/>
  <c r="C18" i="33" s="1"/>
  <c r="O176" i="8"/>
  <c r="S176" i="8" s="1"/>
  <c r="Q175" i="8"/>
  <c r="C17" i="33" s="1"/>
  <c r="O175" i="8"/>
  <c r="S175" i="8" s="1"/>
  <c r="Q174" i="8"/>
  <c r="C16" i="33" s="1"/>
  <c r="O174" i="8"/>
  <c r="S174" i="8" s="1"/>
  <c r="Q173" i="8"/>
  <c r="C15" i="33" s="1"/>
  <c r="O173" i="8"/>
  <c r="S173" i="8" s="1"/>
  <c r="Q172" i="8"/>
  <c r="C14" i="33" s="1"/>
  <c r="O172" i="8"/>
  <c r="S172" i="8" s="1"/>
  <c r="Q171" i="8"/>
  <c r="C13" i="33" s="1"/>
  <c r="O171" i="8"/>
  <c r="S171" i="8" s="1"/>
  <c r="Q170" i="8"/>
  <c r="C12" i="33" s="1"/>
  <c r="O170" i="8"/>
  <c r="S170" i="8" s="1"/>
  <c r="Q169" i="8"/>
  <c r="C11" i="33" s="1"/>
  <c r="O169" i="8"/>
  <c r="S169" i="8" s="1"/>
  <c r="Q168" i="8"/>
  <c r="C10" i="33" s="1"/>
  <c r="O168" i="8"/>
  <c r="S168" i="8" s="1"/>
  <c r="Q167" i="8"/>
  <c r="C9" i="33" s="1"/>
  <c r="O167" i="8"/>
  <c r="S167" i="8" s="1"/>
  <c r="Q166" i="8"/>
  <c r="C8" i="33" s="1"/>
  <c r="O166" i="8"/>
  <c r="S166" i="8" s="1"/>
  <c r="Q165" i="8"/>
  <c r="C21" i="34" s="1"/>
  <c r="O165" i="8"/>
  <c r="S165" i="8" s="1"/>
  <c r="Q164" i="8"/>
  <c r="C20" i="34" s="1"/>
  <c r="O164" i="8"/>
  <c r="S164" i="8" s="1"/>
  <c r="Q163" i="8"/>
  <c r="C19" i="34" s="1"/>
  <c r="O163" i="8"/>
  <c r="S163" i="8" s="1"/>
  <c r="Q162" i="8"/>
  <c r="C18" i="34" s="1"/>
  <c r="O162" i="8"/>
  <c r="S162" i="8" s="1"/>
  <c r="Q161" i="8"/>
  <c r="C17" i="34" s="1"/>
  <c r="O161" i="8"/>
  <c r="S161" i="8" s="1"/>
  <c r="Q160" i="8"/>
  <c r="C16" i="34" s="1"/>
  <c r="O160" i="8"/>
  <c r="S160" i="8" s="1"/>
  <c r="Q159" i="8"/>
  <c r="C15" i="34" s="1"/>
  <c r="O159" i="8"/>
  <c r="S159" i="8" s="1"/>
  <c r="Q158" i="8"/>
  <c r="C14" i="34" s="1"/>
  <c r="O158" i="8"/>
  <c r="S158" i="8" s="1"/>
  <c r="Q157" i="8"/>
  <c r="C13" i="34" s="1"/>
  <c r="O157" i="8"/>
  <c r="S157" i="8" s="1"/>
  <c r="Q156" i="8"/>
  <c r="C12" i="34" s="1"/>
  <c r="O156" i="8"/>
  <c r="S156" i="8" s="1"/>
  <c r="Q155" i="8"/>
  <c r="C11" i="34" s="1"/>
  <c r="O155" i="8"/>
  <c r="S155" i="8" s="1"/>
  <c r="Q154" i="8"/>
  <c r="C10" i="34" s="1"/>
  <c r="O154" i="8"/>
  <c r="S154" i="8" s="1"/>
  <c r="Q153" i="8"/>
  <c r="C9" i="34" s="1"/>
  <c r="O153" i="8"/>
  <c r="S153" i="8" s="1"/>
  <c r="Q152" i="8"/>
  <c r="C8" i="34" s="1"/>
  <c r="O152" i="8"/>
  <c r="S152" i="8" s="1"/>
  <c r="O197" i="8"/>
  <c r="S197" i="8"/>
  <c r="O198" i="8"/>
  <c r="S198" i="8"/>
  <c r="V10" i="34" l="1"/>
  <c r="W10" i="34" s="1"/>
  <c r="T10" i="34"/>
  <c r="T14" i="34"/>
  <c r="V14" i="34"/>
  <c r="W14" i="34" s="1"/>
  <c r="T18" i="34"/>
  <c r="V18" i="34"/>
  <c r="W18" i="34" s="1"/>
  <c r="V8" i="33"/>
  <c r="W8" i="33" s="1"/>
  <c r="T8" i="33"/>
  <c r="V12" i="33"/>
  <c r="W12" i="33" s="1"/>
  <c r="T12" i="33"/>
  <c r="V16" i="33"/>
  <c r="W16" i="33" s="1"/>
  <c r="T16" i="33"/>
  <c r="V11" i="34"/>
  <c r="W11" i="34" s="1"/>
  <c r="T11" i="34"/>
  <c r="T15" i="34"/>
  <c r="V15" i="34"/>
  <c r="W15" i="34" s="1"/>
  <c r="T19" i="34"/>
  <c r="V19" i="34"/>
  <c r="W19" i="34" s="1"/>
  <c r="V9" i="33"/>
  <c r="W9" i="33" s="1"/>
  <c r="T9" i="33"/>
  <c r="V13" i="33"/>
  <c r="W13" i="33" s="1"/>
  <c r="T13" i="33"/>
  <c r="T17" i="33"/>
  <c r="V17" i="33"/>
  <c r="W17" i="33" s="1"/>
  <c r="V8" i="34"/>
  <c r="T8" i="34"/>
  <c r="Q20" i="34"/>
  <c r="Q6" i="34"/>
  <c r="V12" i="34"/>
  <c r="W12" i="34" s="1"/>
  <c r="T12" i="34"/>
  <c r="V16" i="34"/>
  <c r="W16" i="34" s="1"/>
  <c r="T16" i="34"/>
  <c r="T20" i="34"/>
  <c r="V20" i="34"/>
  <c r="W20" i="34" s="1"/>
  <c r="T10" i="33"/>
  <c r="V10" i="33"/>
  <c r="W10" i="33" s="1"/>
  <c r="V14" i="33"/>
  <c r="W14" i="33" s="1"/>
  <c r="T14" i="33"/>
  <c r="T9" i="34"/>
  <c r="V9" i="34"/>
  <c r="W9" i="34" s="1"/>
  <c r="T13" i="34"/>
  <c r="V13" i="34"/>
  <c r="W13" i="34" s="1"/>
  <c r="T17" i="34"/>
  <c r="V17" i="34"/>
  <c r="W17" i="34" s="1"/>
  <c r="V21" i="34"/>
  <c r="W21" i="34" s="1"/>
  <c r="T21" i="34"/>
  <c r="V11" i="33"/>
  <c r="W11" i="33" s="1"/>
  <c r="T11" i="33"/>
  <c r="T15" i="33"/>
  <c r="V15" i="33"/>
  <c r="W15" i="33" s="1"/>
  <c r="V18" i="33"/>
  <c r="Q6" i="33"/>
  <c r="T18" i="33"/>
  <c r="Q20" i="33"/>
  <c r="W8" i="34" l="1"/>
  <c r="V22" i="34"/>
  <c r="Q17" i="34"/>
  <c r="T22" i="34"/>
  <c r="Q10" i="34"/>
  <c r="V19" i="33"/>
  <c r="W18" i="33"/>
  <c r="Q17" i="33"/>
  <c r="Q10" i="33"/>
  <c r="T19" i="33"/>
  <c r="Q236" i="8"/>
  <c r="Q235" i="8"/>
  <c r="Q234" i="8"/>
  <c r="C24" i="30" s="1"/>
  <c r="Q233" i="8"/>
  <c r="C23" i="30" s="1"/>
  <c r="Q232" i="8"/>
  <c r="Q231" i="8"/>
  <c r="Q230" i="8"/>
  <c r="Q229" i="8"/>
  <c r="C22" i="30" s="1"/>
  <c r="Q228" i="8"/>
  <c r="C21" i="30" s="1"/>
  <c r="C20" i="30"/>
  <c r="Q226" i="8"/>
  <c r="Q225" i="8"/>
  <c r="Q224" i="8"/>
  <c r="Q223" i="8"/>
  <c r="Q222" i="8"/>
  <c r="Q221" i="8"/>
  <c r="Q220" i="8"/>
  <c r="C16" i="30" s="1"/>
  <c r="Q219" i="8"/>
  <c r="Q218" i="8"/>
  <c r="Q217" i="8"/>
  <c r="Q216" i="8"/>
  <c r="C12" i="30" s="1"/>
  <c r="Q215" i="8"/>
  <c r="Q214" i="8"/>
  <c r="C10" i="30" s="1"/>
  <c r="Q213" i="8"/>
  <c r="C9" i="30" s="1"/>
  <c r="Q212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V19" i="29" s="1"/>
  <c r="Q120" i="8"/>
  <c r="T18" i="29" s="1"/>
  <c r="Q119" i="8"/>
  <c r="V17" i="29" s="1"/>
  <c r="Q118" i="8"/>
  <c r="Q117" i="8"/>
  <c r="Q116" i="8"/>
  <c r="Q115" i="8"/>
  <c r="Q114" i="8"/>
  <c r="Q113" i="8"/>
  <c r="Q112" i="8"/>
  <c r="Q111" i="8"/>
  <c r="Q110" i="8"/>
  <c r="C13" i="30" l="1"/>
  <c r="T13" i="30" s="1"/>
  <c r="C14" i="30"/>
  <c r="V14" i="30" s="1"/>
  <c r="W14" i="30" s="1"/>
  <c r="C8" i="30"/>
  <c r="V8" i="30" s="1"/>
  <c r="W8" i="30" s="1"/>
  <c r="C17" i="30"/>
  <c r="T17" i="30" s="1"/>
  <c r="C18" i="30"/>
  <c r="T18" i="30" s="1"/>
  <c r="C15" i="30"/>
  <c r="T15" i="30" s="1"/>
  <c r="C11" i="30"/>
  <c r="V11" i="30" s="1"/>
  <c r="W11" i="30" s="1"/>
  <c r="C19" i="30"/>
  <c r="T19" i="30" s="1"/>
  <c r="C14" i="29"/>
  <c r="T14" i="29" s="1"/>
  <c r="C15" i="29"/>
  <c r="T15" i="29" s="1"/>
  <c r="V21" i="30"/>
  <c r="C9" i="29"/>
  <c r="T9" i="29" s="1"/>
  <c r="C11" i="29"/>
  <c r="C8" i="29"/>
  <c r="V8" i="29" s="1"/>
  <c r="W8" i="29" s="1"/>
  <c r="C13" i="29"/>
  <c r="T13" i="29" s="1"/>
  <c r="C10" i="29"/>
  <c r="V10" i="29" s="1"/>
  <c r="C12" i="29"/>
  <c r="T12" i="29" s="1"/>
  <c r="Q14" i="34"/>
  <c r="W22" i="34"/>
  <c r="Q14" i="33"/>
  <c r="W19" i="33"/>
  <c r="V20" i="29"/>
  <c r="W20" i="29" s="1"/>
  <c r="T20" i="29"/>
  <c r="T16" i="29"/>
  <c r="V16" i="29"/>
  <c r="W16" i="29" s="1"/>
  <c r="T9" i="30"/>
  <c r="V9" i="30"/>
  <c r="W9" i="30" s="1"/>
  <c r="V10" i="30"/>
  <c r="W10" i="30" s="1"/>
  <c r="T8" i="30"/>
  <c r="T19" i="29"/>
  <c r="T10" i="30"/>
  <c r="V12" i="30"/>
  <c r="T12" i="30"/>
  <c r="V24" i="30"/>
  <c r="T24" i="30"/>
  <c r="V22" i="30"/>
  <c r="T22" i="30"/>
  <c r="V13" i="30"/>
  <c r="T16" i="30"/>
  <c r="V16" i="30"/>
  <c r="V23" i="30"/>
  <c r="T23" i="30"/>
  <c r="W17" i="29"/>
  <c r="V15" i="29"/>
  <c r="T21" i="29"/>
  <c r="V21" i="29"/>
  <c r="V18" i="29"/>
  <c r="T22" i="29"/>
  <c r="V22" i="29"/>
  <c r="W19" i="29"/>
  <c r="T23" i="29"/>
  <c r="V23" i="29"/>
  <c r="T24" i="29"/>
  <c r="V24" i="29"/>
  <c r="T25" i="29"/>
  <c r="V25" i="29"/>
  <c r="T17" i="29"/>
  <c r="O236" i="8"/>
  <c r="S236" i="8" s="1"/>
  <c r="O235" i="8"/>
  <c r="S235" i="8" s="1"/>
  <c r="O234" i="8"/>
  <c r="S234" i="8" s="1"/>
  <c r="O233" i="8"/>
  <c r="S233" i="8" s="1"/>
  <c r="O232" i="8"/>
  <c r="S232" i="8" s="1"/>
  <c r="O231" i="8"/>
  <c r="S231" i="8" s="1"/>
  <c r="O230" i="8"/>
  <c r="S230" i="8" s="1"/>
  <c r="O229" i="8"/>
  <c r="S229" i="8" s="1"/>
  <c r="O228" i="8"/>
  <c r="S228" i="8" s="1"/>
  <c r="O227" i="8"/>
  <c r="S227" i="8" s="1"/>
  <c r="O226" i="8"/>
  <c r="S226" i="8" s="1"/>
  <c r="O225" i="8"/>
  <c r="S225" i="8" s="1"/>
  <c r="O224" i="8"/>
  <c r="S224" i="8" s="1"/>
  <c r="O223" i="8"/>
  <c r="S223" i="8" s="1"/>
  <c r="O222" i="8"/>
  <c r="S222" i="8" s="1"/>
  <c r="O221" i="8"/>
  <c r="S221" i="8" s="1"/>
  <c r="O220" i="8"/>
  <c r="S220" i="8" s="1"/>
  <c r="O219" i="8"/>
  <c r="S219" i="8" s="1"/>
  <c r="O218" i="8"/>
  <c r="S218" i="8" s="1"/>
  <c r="O217" i="8"/>
  <c r="S217" i="8" s="1"/>
  <c r="O216" i="8"/>
  <c r="S216" i="8" s="1"/>
  <c r="O215" i="8"/>
  <c r="S215" i="8" s="1"/>
  <c r="O214" i="8"/>
  <c r="S214" i="8" s="1"/>
  <c r="O213" i="8"/>
  <c r="S213" i="8" s="1"/>
  <c r="O212" i="8"/>
  <c r="S212" i="8" s="1"/>
  <c r="T14" i="30" l="1"/>
  <c r="V18" i="30"/>
  <c r="T8" i="29"/>
  <c r="V14" i="29"/>
  <c r="W14" i="29" s="1"/>
  <c r="T11" i="30"/>
  <c r="V17" i="30"/>
  <c r="W17" i="30" s="1"/>
  <c r="T10" i="29"/>
  <c r="V9" i="29"/>
  <c r="W9" i="29" s="1"/>
  <c r="V19" i="30"/>
  <c r="W19" i="30" s="1"/>
  <c r="V15" i="30"/>
  <c r="W15" i="30" s="1"/>
  <c r="Q6" i="29"/>
  <c r="V12" i="29"/>
  <c r="W12" i="29" s="1"/>
  <c r="Q20" i="29"/>
  <c r="V11" i="29"/>
  <c r="W11" i="29" s="1"/>
  <c r="Q20" i="30"/>
  <c r="Q6" i="30"/>
  <c r="T21" i="30"/>
  <c r="T11" i="29"/>
  <c r="T20" i="30"/>
  <c r="V20" i="30"/>
  <c r="W20" i="30" s="1"/>
  <c r="V13" i="29"/>
  <c r="W13" i="29" s="1"/>
  <c r="W10" i="29"/>
  <c r="W18" i="30"/>
  <c r="W16" i="30"/>
  <c r="W13" i="30"/>
  <c r="W24" i="30"/>
  <c r="W23" i="30"/>
  <c r="W22" i="30"/>
  <c r="W12" i="30"/>
  <c r="W21" i="30"/>
  <c r="W23" i="29"/>
  <c r="W24" i="29"/>
  <c r="W25" i="29"/>
  <c r="W18" i="29"/>
  <c r="W22" i="29"/>
  <c r="W21" i="29"/>
  <c r="W15" i="29"/>
  <c r="O425" i="8"/>
  <c r="O421" i="8"/>
  <c r="O420" i="8"/>
  <c r="Q10" i="29" l="1"/>
  <c r="T26" i="29"/>
  <c r="Q10" i="30"/>
  <c r="Q17" i="30"/>
  <c r="Q17" i="29"/>
  <c r="T25" i="30"/>
  <c r="V25" i="30"/>
  <c r="V26" i="29"/>
  <c r="Q14" i="30"/>
  <c r="W26" i="29"/>
  <c r="W25" i="30"/>
  <c r="Q14" i="29"/>
  <c r="L409" i="8"/>
  <c r="L408" i="8"/>
  <c r="L404" i="8"/>
  <c r="L387" i="8"/>
  <c r="L386" i="8"/>
  <c r="L385" i="8"/>
  <c r="M385" i="8" s="1"/>
  <c r="S385" i="8" s="1"/>
  <c r="L380" i="8"/>
  <c r="L379" i="8"/>
  <c r="L378" i="8"/>
  <c r="L377" i="8"/>
  <c r="L372" i="8"/>
  <c r="L371" i="8"/>
  <c r="L367" i="8"/>
  <c r="M367" i="8" s="1"/>
  <c r="S367" i="8" s="1"/>
  <c r="L366" i="8"/>
  <c r="L365" i="8"/>
  <c r="L361" i="8"/>
  <c r="M361" i="8" s="1"/>
  <c r="S361" i="8" s="1"/>
  <c r="L357" i="8"/>
  <c r="L356" i="8"/>
  <c r="L355" i="8"/>
  <c r="L351" i="8"/>
  <c r="L350" i="8"/>
  <c r="M350" i="8" s="1"/>
  <c r="S350" i="8" s="1"/>
  <c r="L349" i="8"/>
  <c r="L348" i="8"/>
  <c r="L344" i="8"/>
  <c r="L343" i="8"/>
  <c r="L342" i="8"/>
  <c r="L338" i="8"/>
  <c r="L337" i="8"/>
  <c r="L336" i="8"/>
  <c r="L335" i="8"/>
  <c r="M335" i="8" s="1"/>
  <c r="S335" i="8" s="1"/>
  <c r="L331" i="8"/>
  <c r="L330" i="8"/>
  <c r="L329" i="8"/>
  <c r="L325" i="8"/>
  <c r="L324" i="8"/>
  <c r="L323" i="8"/>
  <c r="L319" i="8"/>
  <c r="M319" i="8" s="1"/>
  <c r="S319" i="8" s="1"/>
  <c r="L318" i="8"/>
  <c r="L317" i="8"/>
  <c r="L312" i="8"/>
  <c r="L311" i="8"/>
  <c r="L310" i="8"/>
  <c r="L309" i="8"/>
  <c r="L305" i="8"/>
  <c r="M305" i="8" s="1"/>
  <c r="S305" i="8" s="1"/>
  <c r="L304" i="8"/>
  <c r="L300" i="8"/>
  <c r="M300" i="8" s="1"/>
  <c r="S300" i="8" s="1"/>
  <c r="L299" i="8"/>
  <c r="M299" i="8" s="1"/>
  <c r="L298" i="8"/>
  <c r="M298" i="8" s="1"/>
  <c r="L297" i="8"/>
  <c r="M297" i="8" s="1"/>
  <c r="L293" i="8"/>
  <c r="M293" i="8" s="1"/>
  <c r="S293" i="8" s="1"/>
  <c r="L292" i="8"/>
  <c r="M292" i="8" s="1"/>
  <c r="L291" i="8"/>
  <c r="M291" i="8" s="1"/>
  <c r="L290" i="8"/>
  <c r="M290" i="8" s="1"/>
  <c r="L286" i="8"/>
  <c r="M286" i="8" s="1"/>
  <c r="L285" i="8"/>
  <c r="M285" i="8" s="1"/>
  <c r="L284" i="8"/>
  <c r="M284" i="8" s="1"/>
  <c r="L283" i="8" l="1"/>
  <c r="M283" i="8" s="1"/>
  <c r="L420" i="8"/>
  <c r="M420" i="8" s="1"/>
  <c r="S420" i="8" s="1"/>
  <c r="L279" i="8"/>
  <c r="M279" i="8" s="1"/>
  <c r="S279" i="8" s="1"/>
  <c r="L416" i="8"/>
  <c r="L425" i="8"/>
  <c r="M425" i="8" s="1"/>
  <c r="S425" i="8" s="1"/>
  <c r="L393" i="8"/>
  <c r="M393" i="8" s="1"/>
  <c r="S393" i="8" s="1"/>
  <c r="L413" i="8"/>
  <c r="L398" i="8"/>
  <c r="L399" i="8"/>
  <c r="L403" i="8"/>
  <c r="L316" i="8"/>
  <c r="L414" i="8"/>
  <c r="L415" i="8"/>
  <c r="L421" i="8"/>
  <c r="M421" i="8" s="1"/>
  <c r="S421" i="8" s="1"/>
  <c r="L392" i="8"/>
  <c r="M392" i="8" s="1"/>
  <c r="S392" i="8" s="1"/>
  <c r="L394" i="8"/>
  <c r="M394" i="8" s="1"/>
  <c r="S394" i="8" s="1"/>
  <c r="L388" i="8"/>
  <c r="S286" i="8"/>
  <c r="O377" i="8" l="1"/>
  <c r="O378" i="8"/>
  <c r="O379" i="8"/>
  <c r="O380" i="8"/>
  <c r="O398" i="8"/>
  <c r="O399" i="8"/>
  <c r="O403" i="8"/>
  <c r="O404" i="8"/>
  <c r="O409" i="8"/>
  <c r="O408" i="8"/>
  <c r="M416" i="8" l="1"/>
  <c r="M415" i="8"/>
  <c r="M414" i="8"/>
  <c r="M413" i="8"/>
  <c r="M403" i="8"/>
  <c r="S403" i="8" s="1"/>
  <c r="M366" i="8"/>
  <c r="S366" i="8" s="1"/>
  <c r="M365" i="8"/>
  <c r="S365" i="8" s="1"/>
  <c r="S299" i="8"/>
  <c r="S298" i="8"/>
  <c r="S297" i="8"/>
  <c r="S292" i="8"/>
  <c r="S291" i="8"/>
  <c r="S290" i="8"/>
  <c r="S285" i="8"/>
  <c r="S284" i="8"/>
  <c r="S283" i="8"/>
  <c r="L278" i="8"/>
  <c r="L277" i="8"/>
  <c r="R240" i="8" l="1"/>
  <c r="T240" i="8" s="1"/>
  <c r="U240" i="8" s="1"/>
  <c r="D8" i="39" s="1"/>
  <c r="R246" i="8"/>
  <c r="T246" i="8" s="1"/>
  <c r="U246" i="8" s="1"/>
  <c r="D14" i="39" s="1"/>
  <c r="R250" i="8"/>
  <c r="T250" i="8" s="1"/>
  <c r="U250" i="8" s="1"/>
  <c r="D18" i="39" s="1"/>
  <c r="R248" i="8"/>
  <c r="T248" i="8" s="1"/>
  <c r="U248" i="8" s="1"/>
  <c r="D16" i="39" s="1"/>
  <c r="R251" i="8"/>
  <c r="T251" i="8" s="1"/>
  <c r="U251" i="8" s="1"/>
  <c r="D19" i="39" s="1"/>
  <c r="R269" i="8"/>
  <c r="T269" i="8" s="1"/>
  <c r="U269" i="8" s="1"/>
  <c r="D21" i="40" s="1"/>
  <c r="R271" i="8"/>
  <c r="T271" i="8" s="1"/>
  <c r="U271" i="8" s="1"/>
  <c r="D23" i="40" s="1"/>
  <c r="R264" i="8"/>
  <c r="T264" i="8" s="1"/>
  <c r="U264" i="8" s="1"/>
  <c r="D16" i="40" s="1"/>
  <c r="R242" i="8"/>
  <c r="T242" i="8" s="1"/>
  <c r="U242" i="8" s="1"/>
  <c r="D10" i="39" s="1"/>
  <c r="R241" i="8"/>
  <c r="T241" i="8" s="1"/>
  <c r="U241" i="8" s="1"/>
  <c r="D9" i="39" s="1"/>
  <c r="R270" i="8"/>
  <c r="T270" i="8" s="1"/>
  <c r="U270" i="8" s="1"/>
  <c r="D22" i="40" s="1"/>
  <c r="R249" i="8"/>
  <c r="T249" i="8" s="1"/>
  <c r="U249" i="8" s="1"/>
  <c r="D17" i="39" s="1"/>
  <c r="R245" i="8"/>
  <c r="R261" i="8"/>
  <c r="T261" i="8" s="1"/>
  <c r="U261" i="8" s="1"/>
  <c r="D13" i="40" s="1"/>
  <c r="R266" i="8"/>
  <c r="T266" i="8" s="1"/>
  <c r="U266" i="8" s="1"/>
  <c r="D18" i="40" s="1"/>
  <c r="R258" i="8"/>
  <c r="T258" i="8" s="1"/>
  <c r="U258" i="8" s="1"/>
  <c r="D10" i="40" s="1"/>
  <c r="R260" i="8"/>
  <c r="R262" i="8"/>
  <c r="T262" i="8" s="1"/>
  <c r="U262" i="8" s="1"/>
  <c r="D14" i="40" s="1"/>
  <c r="R267" i="8"/>
  <c r="T267" i="8" s="1"/>
  <c r="U267" i="8" s="1"/>
  <c r="D19" i="40" s="1"/>
  <c r="R244" i="8"/>
  <c r="T244" i="8" s="1"/>
  <c r="U244" i="8" s="1"/>
  <c r="D12" i="39" s="1"/>
  <c r="R247" i="8"/>
  <c r="R256" i="8"/>
  <c r="T256" i="8" s="1"/>
  <c r="U256" i="8" s="1"/>
  <c r="D8" i="40" s="1"/>
  <c r="R257" i="8"/>
  <c r="T257" i="8" s="1"/>
  <c r="U257" i="8" s="1"/>
  <c r="D9" i="40" s="1"/>
  <c r="R265" i="8"/>
  <c r="T265" i="8" s="1"/>
  <c r="U265" i="8" s="1"/>
  <c r="D17" i="40" s="1"/>
  <c r="R263" i="8"/>
  <c r="T263" i="8" s="1"/>
  <c r="U263" i="8" s="1"/>
  <c r="D15" i="40" s="1"/>
  <c r="R243" i="8"/>
  <c r="T243" i="8" s="1"/>
  <c r="U243" i="8" s="1"/>
  <c r="D11" i="39" s="1"/>
  <c r="R268" i="8"/>
  <c r="T268" i="8" s="1"/>
  <c r="U268" i="8" s="1"/>
  <c r="D20" i="40" s="1"/>
  <c r="R259" i="8"/>
  <c r="T259" i="8" s="1"/>
  <c r="U259" i="8" s="1"/>
  <c r="D11" i="40" s="1"/>
  <c r="R212" i="8"/>
  <c r="T212" i="8" s="1"/>
  <c r="U212" i="8" s="1"/>
  <c r="D8" i="30" s="1"/>
  <c r="L276" i="8"/>
  <c r="M276" i="8" s="1"/>
  <c r="S276" i="8" s="1"/>
  <c r="M309" i="8"/>
  <c r="S309" i="8" s="1"/>
  <c r="M357" i="8"/>
  <c r="S357" i="8" s="1"/>
  <c r="M310" i="8"/>
  <c r="S310" i="8" s="1"/>
  <c r="M311" i="8"/>
  <c r="S311" i="8" s="1"/>
  <c r="M312" i="8"/>
  <c r="S312" i="8" s="1"/>
  <c r="M371" i="8"/>
  <c r="S371" i="8" s="1"/>
  <c r="M316" i="8"/>
  <c r="S316" i="8" s="1"/>
  <c r="M372" i="8"/>
  <c r="S372" i="8" s="1"/>
  <c r="M317" i="8"/>
  <c r="S317" i="8" s="1"/>
  <c r="M377" i="8"/>
  <c r="S377" i="8" s="1"/>
  <c r="M318" i="8"/>
  <c r="S318" i="8" s="1"/>
  <c r="M378" i="8"/>
  <c r="S378" i="8" s="1"/>
  <c r="M323" i="8"/>
  <c r="S323" i="8" s="1"/>
  <c r="M379" i="8"/>
  <c r="S379" i="8" s="1"/>
  <c r="M324" i="8"/>
  <c r="S324" i="8" s="1"/>
  <c r="M380" i="8"/>
  <c r="S380" i="8" s="1"/>
  <c r="M325" i="8"/>
  <c r="S325" i="8" s="1"/>
  <c r="M386" i="8"/>
  <c r="S386" i="8" s="1"/>
  <c r="M329" i="8"/>
  <c r="S329" i="8" s="1"/>
  <c r="M387" i="8"/>
  <c r="S387" i="8" s="1"/>
  <c r="M330" i="8"/>
  <c r="S330" i="8" s="1"/>
  <c r="M388" i="8"/>
  <c r="S388" i="8" s="1"/>
  <c r="M277" i="8"/>
  <c r="S277" i="8" s="1"/>
  <c r="M331" i="8"/>
  <c r="S331" i="8" s="1"/>
  <c r="M398" i="8"/>
  <c r="S398" i="8" s="1"/>
  <c r="M278" i="8"/>
  <c r="S278" i="8" s="1"/>
  <c r="M336" i="8"/>
  <c r="S336" i="8" s="1"/>
  <c r="M399" i="8"/>
  <c r="S399" i="8" s="1"/>
  <c r="M337" i="8"/>
  <c r="S337" i="8" s="1"/>
  <c r="M338" i="8"/>
  <c r="S338" i="8" s="1"/>
  <c r="M404" i="8"/>
  <c r="S404" i="8" s="1"/>
  <c r="M342" i="8"/>
  <c r="S342" i="8" s="1"/>
  <c r="M408" i="8"/>
  <c r="S408" i="8" s="1"/>
  <c r="M343" i="8"/>
  <c r="S343" i="8" s="1"/>
  <c r="M409" i="8"/>
  <c r="S409" i="8" s="1"/>
  <c r="M344" i="8"/>
  <c r="S344" i="8" s="1"/>
  <c r="M348" i="8"/>
  <c r="S348" i="8" s="1"/>
  <c r="M349" i="8"/>
  <c r="S349" i="8" s="1"/>
  <c r="M351" i="8"/>
  <c r="S351" i="8" s="1"/>
  <c r="M355" i="8"/>
  <c r="S355" i="8" s="1"/>
  <c r="M304" i="8"/>
  <c r="S304" i="8" s="1"/>
  <c r="M356" i="8"/>
  <c r="S356" i="8" s="1"/>
  <c r="O91" i="8"/>
  <c r="Q105" i="8"/>
  <c r="Q104" i="8"/>
  <c r="Q103" i="8"/>
  <c r="Q102" i="8"/>
  <c r="Q101" i="8"/>
  <c r="Q100" i="8"/>
  <c r="Q99" i="8"/>
  <c r="Q98" i="8"/>
  <c r="Q97" i="8"/>
  <c r="Q96" i="8"/>
  <c r="Q95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O416" i="8"/>
  <c r="S416" i="8" s="1"/>
  <c r="O415" i="8"/>
  <c r="S415" i="8" s="1"/>
  <c r="O414" i="8"/>
  <c r="S414" i="8" s="1"/>
  <c r="O413" i="8"/>
  <c r="S413" i="8" s="1"/>
  <c r="X8" i="39" l="1"/>
  <c r="S8" i="39"/>
  <c r="S20" i="39" s="1"/>
  <c r="Q8" i="39" s="1"/>
  <c r="AA8" i="39"/>
  <c r="AA20" i="39" s="1"/>
  <c r="Q19" i="39" s="1"/>
  <c r="Q7" i="39"/>
  <c r="U8" i="39"/>
  <c r="AA9" i="40"/>
  <c r="X9" i="40"/>
  <c r="U9" i="40"/>
  <c r="S9" i="40"/>
  <c r="T247" i="8"/>
  <c r="U247" i="8"/>
  <c r="D15" i="39" s="1"/>
  <c r="X19" i="40"/>
  <c r="AA19" i="40"/>
  <c r="U19" i="40"/>
  <c r="S19" i="40"/>
  <c r="T260" i="8"/>
  <c r="U260" i="8"/>
  <c r="D12" i="40" s="1"/>
  <c r="X18" i="40"/>
  <c r="S18" i="40"/>
  <c r="U18" i="40"/>
  <c r="AA18" i="40"/>
  <c r="T245" i="8"/>
  <c r="U245" i="8"/>
  <c r="D13" i="39" s="1"/>
  <c r="AA10" i="39"/>
  <c r="S10" i="39"/>
  <c r="U10" i="39"/>
  <c r="X10" i="39"/>
  <c r="X23" i="40"/>
  <c r="S23" i="40"/>
  <c r="U23" i="40"/>
  <c r="AA23" i="40"/>
  <c r="AA19" i="39"/>
  <c r="U19" i="39"/>
  <c r="X19" i="39"/>
  <c r="S19" i="39"/>
  <c r="AA11" i="40"/>
  <c r="U11" i="40"/>
  <c r="X11" i="40"/>
  <c r="S11" i="40"/>
  <c r="X20" i="40"/>
  <c r="AA20" i="40"/>
  <c r="S20" i="40"/>
  <c r="U20" i="40"/>
  <c r="U11" i="39"/>
  <c r="X11" i="39"/>
  <c r="S11" i="39"/>
  <c r="AA11" i="39"/>
  <c r="AA15" i="40"/>
  <c r="X15" i="40"/>
  <c r="S15" i="40"/>
  <c r="U15" i="40"/>
  <c r="X8" i="40"/>
  <c r="U8" i="40"/>
  <c r="U24" i="40" s="1"/>
  <c r="Q11" i="40" s="1"/>
  <c r="S8" i="40"/>
  <c r="S24" i="40" s="1"/>
  <c r="Q8" i="40" s="1"/>
  <c r="AA8" i="40"/>
  <c r="AA24" i="40" s="1"/>
  <c r="Q19" i="40" s="1"/>
  <c r="Q7" i="40"/>
  <c r="K8" i="40" s="1"/>
  <c r="S12" i="39"/>
  <c r="AA12" i="39"/>
  <c r="X12" i="39"/>
  <c r="U12" i="39"/>
  <c r="U14" i="40"/>
  <c r="X14" i="40"/>
  <c r="S14" i="40"/>
  <c r="AA14" i="40"/>
  <c r="U10" i="40"/>
  <c r="S10" i="40"/>
  <c r="X10" i="40"/>
  <c r="AA10" i="40"/>
  <c r="AA13" i="40"/>
  <c r="X13" i="40"/>
  <c r="U13" i="40"/>
  <c r="S13" i="40"/>
  <c r="X17" i="39"/>
  <c r="U17" i="39"/>
  <c r="S17" i="39"/>
  <c r="AA17" i="39"/>
  <c r="AA22" i="40"/>
  <c r="X22" i="40"/>
  <c r="U22" i="40"/>
  <c r="S22" i="40"/>
  <c r="S9" i="39"/>
  <c r="X9" i="39"/>
  <c r="AA9" i="39"/>
  <c r="U9" i="39"/>
  <c r="U16" i="40"/>
  <c r="S16" i="40"/>
  <c r="X16" i="40"/>
  <c r="AA16" i="40"/>
  <c r="S21" i="40"/>
  <c r="AA21" i="40"/>
  <c r="X21" i="40"/>
  <c r="U21" i="40"/>
  <c r="AA16" i="39"/>
  <c r="X16" i="39"/>
  <c r="U16" i="39"/>
  <c r="S16" i="39"/>
  <c r="U18" i="39"/>
  <c r="X18" i="39"/>
  <c r="S18" i="39"/>
  <c r="AA18" i="39"/>
  <c r="U14" i="39"/>
  <c r="S14" i="39"/>
  <c r="AA14" i="39"/>
  <c r="X14" i="39"/>
  <c r="X17" i="40"/>
  <c r="U17" i="40"/>
  <c r="S17" i="40"/>
  <c r="AA17" i="40"/>
  <c r="K9" i="39"/>
  <c r="N9" i="39"/>
  <c r="N8" i="39" s="1"/>
  <c r="Q11" i="39"/>
  <c r="K10" i="39" s="1"/>
  <c r="K11" i="39" s="1"/>
  <c r="U20" i="39"/>
  <c r="K8" i="39"/>
  <c r="Z8" i="39"/>
  <c r="Z20" i="39" s="1"/>
  <c r="Q13" i="39" s="1"/>
  <c r="AB8" i="39"/>
  <c r="AB20" i="39" s="1"/>
  <c r="Q18" i="39" s="1"/>
  <c r="X20" i="39"/>
  <c r="Y8" i="39"/>
  <c r="Q16" i="39"/>
  <c r="U8" i="30"/>
  <c r="AA8" i="30"/>
  <c r="S8" i="30"/>
  <c r="X8" i="30"/>
  <c r="R213" i="8"/>
  <c r="T213" i="8" s="1"/>
  <c r="U213" i="8" s="1"/>
  <c r="D9" i="30" s="1"/>
  <c r="R214" i="8"/>
  <c r="T214" i="8" s="1"/>
  <c r="U214" i="8" s="1"/>
  <c r="D10" i="30" s="1"/>
  <c r="R224" i="8"/>
  <c r="R225" i="8" s="1"/>
  <c r="T225" i="8" s="1"/>
  <c r="U225" i="8" s="1"/>
  <c r="R230" i="8"/>
  <c r="R235" i="8"/>
  <c r="R393" i="8"/>
  <c r="T393" i="8" s="1"/>
  <c r="U393" i="8" s="1"/>
  <c r="R392" i="8"/>
  <c r="T392" i="8" s="1"/>
  <c r="U392" i="8" s="1"/>
  <c r="R425" i="8"/>
  <c r="T425" i="8" s="1"/>
  <c r="U425" i="8" s="1"/>
  <c r="R420" i="8"/>
  <c r="T420" i="8" s="1"/>
  <c r="U420" i="8" s="1"/>
  <c r="R421" i="8"/>
  <c r="T421" i="8" s="1"/>
  <c r="U421" i="8" s="1"/>
  <c r="R394" i="8"/>
  <c r="T394" i="8" s="1"/>
  <c r="U394" i="8" s="1"/>
  <c r="C19" i="28"/>
  <c r="C18" i="28"/>
  <c r="V18" i="28" s="1"/>
  <c r="W18" i="28" s="1"/>
  <c r="C17" i="28"/>
  <c r="C16" i="28"/>
  <c r="C15" i="28"/>
  <c r="C14" i="28"/>
  <c r="V14" i="28" s="1"/>
  <c r="W14" i="28" s="1"/>
  <c r="C13" i="28"/>
  <c r="T13" i="28" s="1"/>
  <c r="C12" i="28"/>
  <c r="V12" i="28" s="1"/>
  <c r="W12" i="28" s="1"/>
  <c r="C11" i="28"/>
  <c r="C10" i="28"/>
  <c r="T10" i="28" s="1"/>
  <c r="C9" i="28"/>
  <c r="V9" i="28" s="1"/>
  <c r="W9" i="28" s="1"/>
  <c r="C8" i="28"/>
  <c r="V8" i="28" s="1"/>
  <c r="C18" i="27"/>
  <c r="C17" i="27"/>
  <c r="V17" i="27" s="1"/>
  <c r="W17" i="27" s="1"/>
  <c r="C16" i="27"/>
  <c r="C15" i="27"/>
  <c r="C14" i="27"/>
  <c r="V14" i="27" s="1"/>
  <c r="C13" i="27"/>
  <c r="V13" i="27" s="1"/>
  <c r="W13" i="27" s="1"/>
  <c r="C12" i="27"/>
  <c r="C11" i="27"/>
  <c r="T11" i="27" s="1"/>
  <c r="C10" i="27"/>
  <c r="C9" i="27"/>
  <c r="T9" i="27" s="1"/>
  <c r="C8" i="27"/>
  <c r="V8" i="27" s="1"/>
  <c r="C29" i="25"/>
  <c r="V29" i="25" s="1"/>
  <c r="W29" i="25" s="1"/>
  <c r="C28" i="25"/>
  <c r="C27" i="25"/>
  <c r="T27" i="25" s="1"/>
  <c r="C26" i="25"/>
  <c r="C25" i="25"/>
  <c r="C24" i="25"/>
  <c r="V24" i="25" s="1"/>
  <c r="C23" i="25"/>
  <c r="T23" i="25" s="1"/>
  <c r="C22" i="25"/>
  <c r="C21" i="25"/>
  <c r="V21" i="25" s="1"/>
  <c r="C20" i="25"/>
  <c r="T20" i="25" s="1"/>
  <c r="C19" i="25"/>
  <c r="T19" i="25" s="1"/>
  <c r="C18" i="25"/>
  <c r="V18" i="25" s="1"/>
  <c r="C17" i="25"/>
  <c r="C16" i="25"/>
  <c r="T16" i="25" s="1"/>
  <c r="C15" i="25"/>
  <c r="V15" i="25" s="1"/>
  <c r="C14" i="25"/>
  <c r="T14" i="25" s="1"/>
  <c r="C13" i="25"/>
  <c r="T13" i="25" s="1"/>
  <c r="C12" i="25"/>
  <c r="C11" i="25"/>
  <c r="V11" i="25" s="1"/>
  <c r="C10" i="25"/>
  <c r="V10" i="25" s="1"/>
  <c r="C9" i="25"/>
  <c r="V9" i="25" s="1"/>
  <c r="C8" i="25"/>
  <c r="Y13" i="40" l="1"/>
  <c r="Z13" i="40"/>
  <c r="AB13" i="40"/>
  <c r="Y21" i="40"/>
  <c r="AB21" i="40"/>
  <c r="Z21" i="40"/>
  <c r="AB18" i="40"/>
  <c r="Z18" i="40"/>
  <c r="Y18" i="40"/>
  <c r="AA12" i="40"/>
  <c r="X12" i="40"/>
  <c r="U12" i="40"/>
  <c r="S12" i="40"/>
  <c r="Z16" i="40"/>
  <c r="AB16" i="40"/>
  <c r="Y16" i="40"/>
  <c r="AB11" i="40"/>
  <c r="Z11" i="40"/>
  <c r="Y11" i="40"/>
  <c r="Z19" i="40"/>
  <c r="Y19" i="40"/>
  <c r="AB19" i="40"/>
  <c r="Z12" i="39"/>
  <c r="AB12" i="39"/>
  <c r="Y12" i="39"/>
  <c r="U15" i="39"/>
  <c r="S15" i="39"/>
  <c r="AA15" i="39"/>
  <c r="X15" i="39"/>
  <c r="Y9" i="39"/>
  <c r="Z9" i="39"/>
  <c r="AB9" i="39"/>
  <c r="AB19" i="39"/>
  <c r="Y19" i="39"/>
  <c r="Z19" i="39"/>
  <c r="AB17" i="40"/>
  <c r="Y17" i="40"/>
  <c r="Z17" i="40"/>
  <c r="Z22" i="40"/>
  <c r="Y22" i="40"/>
  <c r="AB22" i="40"/>
  <c r="U13" i="39"/>
  <c r="S13" i="39"/>
  <c r="AA13" i="39"/>
  <c r="X13" i="39"/>
  <c r="AB16" i="39"/>
  <c r="Y16" i="39"/>
  <c r="Z16" i="39"/>
  <c r="AB11" i="39"/>
  <c r="Z11" i="39"/>
  <c r="Y11" i="39"/>
  <c r="Z10" i="40"/>
  <c r="AB10" i="40"/>
  <c r="Y10" i="40"/>
  <c r="AB20" i="40"/>
  <c r="Z20" i="40"/>
  <c r="Y20" i="40"/>
  <c r="AB14" i="40"/>
  <c r="Y14" i="40"/>
  <c r="Z14" i="40"/>
  <c r="AB14" i="39"/>
  <c r="Z14" i="39"/>
  <c r="Y14" i="39"/>
  <c r="N9" i="40"/>
  <c r="N8" i="40" s="1"/>
  <c r="N10" i="40"/>
  <c r="N11" i="40" s="1"/>
  <c r="AB9" i="40"/>
  <c r="Y9" i="40"/>
  <c r="Z9" i="40"/>
  <c r="K9" i="40"/>
  <c r="K10" i="40"/>
  <c r="K11" i="40" s="1"/>
  <c r="X24" i="40"/>
  <c r="Q16" i="40" s="1"/>
  <c r="AB8" i="40"/>
  <c r="AB24" i="40" s="1"/>
  <c r="Q18" i="40" s="1"/>
  <c r="L8" i="40" s="1"/>
  <c r="L9" i="40" s="1"/>
  <c r="Y8" i="40"/>
  <c r="Y24" i="40" s="1"/>
  <c r="Q15" i="40" s="1"/>
  <c r="Z8" i="40"/>
  <c r="Z24" i="40" s="1"/>
  <c r="Q13" i="40" s="1"/>
  <c r="M8" i="40" s="1"/>
  <c r="Z23" i="40"/>
  <c r="AB23" i="40"/>
  <c r="Y23" i="40"/>
  <c r="Y10" i="39"/>
  <c r="Z10" i="39"/>
  <c r="AB10" i="39"/>
  <c r="AB18" i="39"/>
  <c r="Z18" i="39"/>
  <c r="Y18" i="39"/>
  <c r="Y17" i="39"/>
  <c r="Z17" i="39"/>
  <c r="AB17" i="39"/>
  <c r="AB15" i="40"/>
  <c r="Y15" i="40"/>
  <c r="Z15" i="40"/>
  <c r="L8" i="39"/>
  <c r="L9" i="39" s="1"/>
  <c r="F10" i="39" s="1"/>
  <c r="M8" i="39"/>
  <c r="M9" i="39" s="1"/>
  <c r="K65" i="39"/>
  <c r="D56" i="39"/>
  <c r="K43" i="39"/>
  <c r="D77" i="39"/>
  <c r="D79" i="39"/>
  <c r="D72" i="39"/>
  <c r="D33" i="39"/>
  <c r="K57" i="39"/>
  <c r="K66" i="39"/>
  <c r="E11" i="39"/>
  <c r="D41" i="39"/>
  <c r="E9" i="39"/>
  <c r="K80" i="39"/>
  <c r="D34" i="39"/>
  <c r="D54" i="39"/>
  <c r="K36" i="39"/>
  <c r="D51" i="39"/>
  <c r="K53" i="39"/>
  <c r="D60" i="39"/>
  <c r="E8" i="39"/>
  <c r="K78" i="39"/>
  <c r="K67" i="39"/>
  <c r="K35" i="39"/>
  <c r="E12" i="39"/>
  <c r="D49" i="39"/>
  <c r="K47" i="39"/>
  <c r="E14" i="39"/>
  <c r="D42" i="39"/>
  <c r="D78" i="39"/>
  <c r="K75" i="39"/>
  <c r="D59" i="39"/>
  <c r="K60" i="39"/>
  <c r="D68" i="39"/>
  <c r="D32" i="39"/>
  <c r="K72" i="39"/>
  <c r="K76" i="39"/>
  <c r="D63" i="39"/>
  <c r="K45" i="39"/>
  <c r="D57" i="39"/>
  <c r="D31" i="39"/>
  <c r="K32" i="39"/>
  <c r="D50" i="39"/>
  <c r="K33" i="39"/>
  <c r="K52" i="39"/>
  <c r="D67" i="39"/>
  <c r="K38" i="39"/>
  <c r="D76" i="39"/>
  <c r="E15" i="39"/>
  <c r="D37" i="39"/>
  <c r="K61" i="39"/>
  <c r="K69" i="39"/>
  <c r="D73" i="39"/>
  <c r="K37" i="39"/>
  <c r="K46" i="39"/>
  <c r="D66" i="39"/>
  <c r="K74" i="39"/>
  <c r="K55" i="39"/>
  <c r="D39" i="39"/>
  <c r="K64" i="39"/>
  <c r="D46" i="39"/>
  <c r="K44" i="39"/>
  <c r="D53" i="39"/>
  <c r="K58" i="39"/>
  <c r="K39" i="39"/>
  <c r="K70" i="39"/>
  <c r="E10" i="39"/>
  <c r="K62" i="39"/>
  <c r="D30" i="39"/>
  <c r="D74" i="39"/>
  <c r="D48" i="39"/>
  <c r="K56" i="39"/>
  <c r="E17" i="39"/>
  <c r="D36" i="39"/>
  <c r="D70" i="39"/>
  <c r="K51" i="39"/>
  <c r="D61" i="39"/>
  <c r="K48" i="39"/>
  <c r="D64" i="39"/>
  <c r="E18" i="39"/>
  <c r="K63" i="39"/>
  <c r="K42" i="39"/>
  <c r="K73" i="39"/>
  <c r="K59" i="39"/>
  <c r="K71" i="39"/>
  <c r="D44" i="39"/>
  <c r="D45" i="39"/>
  <c r="K41" i="39"/>
  <c r="K77" i="39"/>
  <c r="K34" i="39"/>
  <c r="D52" i="39"/>
  <c r="D69" i="39"/>
  <c r="D62" i="39"/>
  <c r="D55" i="39"/>
  <c r="D65" i="39"/>
  <c r="K49" i="39"/>
  <c r="D35" i="39"/>
  <c r="K79" i="39"/>
  <c r="E19" i="39"/>
  <c r="D38" i="39"/>
  <c r="D58" i="39"/>
  <c r="D43" i="39"/>
  <c r="K54" i="39"/>
  <c r="D75" i="39"/>
  <c r="D71" i="39"/>
  <c r="K31" i="39"/>
  <c r="E13" i="39"/>
  <c r="K50" i="39"/>
  <c r="D40" i="39"/>
  <c r="D47" i="39"/>
  <c r="K40" i="39"/>
  <c r="K68" i="39"/>
  <c r="E54" i="39"/>
  <c r="F9" i="39"/>
  <c r="L48" i="39"/>
  <c r="E68" i="39"/>
  <c r="L52" i="39"/>
  <c r="E44" i="39"/>
  <c r="L38" i="39"/>
  <c r="E16" i="39"/>
  <c r="Q15" i="39"/>
  <c r="Y20" i="39"/>
  <c r="N10" i="39"/>
  <c r="N11" i="39" s="1"/>
  <c r="G73" i="39"/>
  <c r="G65" i="39"/>
  <c r="G57" i="39"/>
  <c r="G49" i="39"/>
  <c r="G41" i="39"/>
  <c r="G33" i="39"/>
  <c r="N75" i="39"/>
  <c r="N67" i="39"/>
  <c r="N59" i="39"/>
  <c r="N51" i="39"/>
  <c r="N43" i="39"/>
  <c r="N35" i="39"/>
  <c r="H10" i="39"/>
  <c r="H9" i="39"/>
  <c r="G48" i="39"/>
  <c r="N74" i="39"/>
  <c r="N58" i="39"/>
  <c r="N42" i="39"/>
  <c r="H8" i="39"/>
  <c r="G71" i="39"/>
  <c r="G47" i="39"/>
  <c r="G31" i="39"/>
  <c r="N57" i="39"/>
  <c r="H16" i="39"/>
  <c r="N80" i="39"/>
  <c r="G72" i="39"/>
  <c r="G64" i="39"/>
  <c r="G56" i="39"/>
  <c r="G40" i="39"/>
  <c r="G32" i="39"/>
  <c r="N66" i="39"/>
  <c r="N50" i="39"/>
  <c r="N34" i="39"/>
  <c r="G79" i="39"/>
  <c r="G55" i="39"/>
  <c r="G39" i="39"/>
  <c r="N65" i="39"/>
  <c r="N49" i="39"/>
  <c r="N33" i="39"/>
  <c r="G63" i="39"/>
  <c r="N73" i="39"/>
  <c r="N41" i="39"/>
  <c r="G77" i="39"/>
  <c r="G69" i="39"/>
  <c r="G61" i="39"/>
  <c r="G53" i="39"/>
  <c r="G45" i="39"/>
  <c r="G37" i="39"/>
  <c r="N79" i="39"/>
  <c r="N71" i="39"/>
  <c r="N63" i="39"/>
  <c r="N55" i="39"/>
  <c r="N47" i="39"/>
  <c r="N39" i="39"/>
  <c r="N31" i="39"/>
  <c r="H12" i="39"/>
  <c r="G76" i="39"/>
  <c r="G60" i="39"/>
  <c r="G44" i="39"/>
  <c r="N78" i="39"/>
  <c r="N62" i="39"/>
  <c r="N46" i="39"/>
  <c r="G30" i="39"/>
  <c r="G75" i="39"/>
  <c r="G59" i="39"/>
  <c r="G43" i="39"/>
  <c r="N77" i="39"/>
  <c r="H19" i="39"/>
  <c r="G74" i="39"/>
  <c r="G58" i="39"/>
  <c r="G42" i="39"/>
  <c r="N76" i="39"/>
  <c r="N60" i="39"/>
  <c r="N44" i="39"/>
  <c r="H18" i="39"/>
  <c r="N40" i="39"/>
  <c r="G35" i="39"/>
  <c r="N37" i="39"/>
  <c r="H13" i="39"/>
  <c r="N45" i="39"/>
  <c r="G70" i="39"/>
  <c r="G54" i="39"/>
  <c r="G38" i="39"/>
  <c r="N72" i="39"/>
  <c r="N56" i="39"/>
  <c r="H15" i="39"/>
  <c r="G67" i="39"/>
  <c r="N69" i="39"/>
  <c r="G68" i="39"/>
  <c r="G52" i="39"/>
  <c r="G36" i="39"/>
  <c r="N70" i="39"/>
  <c r="N54" i="39"/>
  <c r="N38" i="39"/>
  <c r="H11" i="39"/>
  <c r="G51" i="39"/>
  <c r="N53" i="39"/>
  <c r="G66" i="39"/>
  <c r="G50" i="39"/>
  <c r="G34" i="39"/>
  <c r="N68" i="39"/>
  <c r="N52" i="39"/>
  <c r="N36" i="39"/>
  <c r="H14" i="39"/>
  <c r="G78" i="39"/>
  <c r="G62" i="39"/>
  <c r="G46" i="39"/>
  <c r="H17" i="39"/>
  <c r="N64" i="39"/>
  <c r="N48" i="39"/>
  <c r="N32" i="39"/>
  <c r="N61" i="39"/>
  <c r="R233" i="8"/>
  <c r="T233" i="8" s="1"/>
  <c r="U233" i="8" s="1"/>
  <c r="D23" i="30" s="1"/>
  <c r="R227" i="8"/>
  <c r="R228" i="8" s="1"/>
  <c r="T228" i="8" s="1"/>
  <c r="U228" i="8" s="1"/>
  <c r="D21" i="30" s="1"/>
  <c r="U21" i="30" s="1"/>
  <c r="R221" i="8"/>
  <c r="R223" i="8" s="1"/>
  <c r="T223" i="8" s="1"/>
  <c r="U223" i="8" s="1"/>
  <c r="D19" i="30" s="1"/>
  <c r="R215" i="8"/>
  <c r="T215" i="8" s="1"/>
  <c r="U215" i="8" s="1"/>
  <c r="D11" i="30" s="1"/>
  <c r="R218" i="8"/>
  <c r="T218" i="8" s="1"/>
  <c r="U218" i="8" s="1"/>
  <c r="D14" i="30" s="1"/>
  <c r="R137" i="8"/>
  <c r="R184" i="8"/>
  <c r="R128" i="8"/>
  <c r="R130" i="8" s="1"/>
  <c r="R181" i="8"/>
  <c r="R125" i="8"/>
  <c r="R127" i="8" s="1"/>
  <c r="R177" i="8"/>
  <c r="D9" i="29"/>
  <c r="R198" i="8"/>
  <c r="T198" i="8" s="1"/>
  <c r="U198" i="8" s="1"/>
  <c r="R197" i="8"/>
  <c r="T197" i="8" s="1"/>
  <c r="U197" i="8" s="1"/>
  <c r="R147" i="8"/>
  <c r="R148" i="8" s="1"/>
  <c r="R191" i="8"/>
  <c r="R119" i="8"/>
  <c r="R120" i="8" s="1"/>
  <c r="R158" i="8"/>
  <c r="R140" i="8"/>
  <c r="R141" i="8" s="1"/>
  <c r="R187" i="8"/>
  <c r="R113" i="8"/>
  <c r="R114" i="8" s="1"/>
  <c r="R155" i="8"/>
  <c r="R145" i="8"/>
  <c r="R146" i="8" s="1"/>
  <c r="R175" i="8"/>
  <c r="R134" i="8"/>
  <c r="R135" i="8" s="1"/>
  <c r="R172" i="8"/>
  <c r="R110" i="8"/>
  <c r="R111" i="8" s="1"/>
  <c r="R152" i="8"/>
  <c r="R122" i="8"/>
  <c r="R123" i="8" s="1"/>
  <c r="R169" i="8"/>
  <c r="R143" i="8"/>
  <c r="R144" i="8" s="1"/>
  <c r="R164" i="8"/>
  <c r="R116" i="8"/>
  <c r="R117" i="8" s="1"/>
  <c r="R166" i="8"/>
  <c r="R131" i="8"/>
  <c r="R132" i="8" s="1"/>
  <c r="R161" i="8"/>
  <c r="X9" i="30"/>
  <c r="AA9" i="30"/>
  <c r="U9" i="30"/>
  <c r="S9" i="30"/>
  <c r="R236" i="8"/>
  <c r="T236" i="8" s="1"/>
  <c r="U236" i="8" s="1"/>
  <c r="T235" i="8"/>
  <c r="U235" i="8" s="1"/>
  <c r="Z8" i="30"/>
  <c r="Y8" i="30"/>
  <c r="AB8" i="30"/>
  <c r="R232" i="8"/>
  <c r="T232" i="8" s="1"/>
  <c r="U232" i="8" s="1"/>
  <c r="T230" i="8"/>
  <c r="U230" i="8" s="1"/>
  <c r="D11" i="29" s="1"/>
  <c r="R226" i="8"/>
  <c r="T226" i="8" s="1"/>
  <c r="U226" i="8" s="1"/>
  <c r="T224" i="8"/>
  <c r="U224" i="8" s="1"/>
  <c r="D8" i="29" s="1"/>
  <c r="X10" i="30"/>
  <c r="U10" i="30"/>
  <c r="S10" i="30"/>
  <c r="AA10" i="30"/>
  <c r="R231" i="8"/>
  <c r="T231" i="8" s="1"/>
  <c r="U231" i="8" s="1"/>
  <c r="R139" i="8"/>
  <c r="R138" i="8"/>
  <c r="T8" i="28"/>
  <c r="V9" i="27"/>
  <c r="W9" i="27" s="1"/>
  <c r="V10" i="28"/>
  <c r="W10" i="28" s="1"/>
  <c r="T17" i="28"/>
  <c r="V17" i="28"/>
  <c r="W17" i="28" s="1"/>
  <c r="T12" i="28"/>
  <c r="T18" i="28"/>
  <c r="V13" i="28"/>
  <c r="W13" i="28" s="1"/>
  <c r="T9" i="28"/>
  <c r="T14" i="28"/>
  <c r="Q18" i="28"/>
  <c r="V19" i="28"/>
  <c r="T19" i="28"/>
  <c r="T15" i="28"/>
  <c r="V15" i="28"/>
  <c r="Q4" i="28"/>
  <c r="V11" i="28"/>
  <c r="T11" i="28"/>
  <c r="T16" i="28"/>
  <c r="W8" i="28"/>
  <c r="V16" i="28"/>
  <c r="V11" i="27"/>
  <c r="W11" i="27" s="1"/>
  <c r="T14" i="27"/>
  <c r="V16" i="27"/>
  <c r="W16" i="27" s="1"/>
  <c r="Q17" i="27"/>
  <c r="T16" i="27"/>
  <c r="T17" i="27"/>
  <c r="W8" i="27"/>
  <c r="W14" i="27"/>
  <c r="T10" i="27"/>
  <c r="V10" i="27"/>
  <c r="Q3" i="27"/>
  <c r="V18" i="27"/>
  <c r="T18" i="27"/>
  <c r="V15" i="27"/>
  <c r="T15" i="27"/>
  <c r="T13" i="27"/>
  <c r="T8" i="27"/>
  <c r="V12" i="27"/>
  <c r="T12" i="27"/>
  <c r="T10" i="25"/>
  <c r="V14" i="25"/>
  <c r="W14" i="25" s="1"/>
  <c r="W24" i="25"/>
  <c r="W10" i="25"/>
  <c r="T21" i="25"/>
  <c r="V16" i="25"/>
  <c r="V27" i="25"/>
  <c r="W27" i="25" s="1"/>
  <c r="V20" i="25"/>
  <c r="V13" i="25"/>
  <c r="W13" i="25" s="1"/>
  <c r="T24" i="25"/>
  <c r="T9" i="25"/>
  <c r="W15" i="25"/>
  <c r="V8" i="25"/>
  <c r="T8" i="25"/>
  <c r="Q20" i="25"/>
  <c r="V23" i="25"/>
  <c r="W11" i="25"/>
  <c r="W9" i="25"/>
  <c r="V17" i="25"/>
  <c r="T17" i="25"/>
  <c r="T15" i="25"/>
  <c r="Q6" i="25"/>
  <c r="V25" i="25"/>
  <c r="T25" i="25"/>
  <c r="T26" i="25"/>
  <c r="V26" i="25"/>
  <c r="W18" i="25"/>
  <c r="T11" i="25"/>
  <c r="V19" i="25"/>
  <c r="W21" i="25"/>
  <c r="V22" i="25"/>
  <c r="T22" i="25"/>
  <c r="V12" i="25"/>
  <c r="T12" i="25"/>
  <c r="T29" i="25"/>
  <c r="T18" i="25"/>
  <c r="V28" i="25"/>
  <c r="T28" i="25"/>
  <c r="S208" i="8"/>
  <c r="S207" i="8"/>
  <c r="S206" i="8"/>
  <c r="S205" i="8"/>
  <c r="S204" i="8"/>
  <c r="S203" i="8"/>
  <c r="S202" i="8"/>
  <c r="S201" i="8"/>
  <c r="S200" i="8"/>
  <c r="S199" i="8"/>
  <c r="D42" i="40" l="1"/>
  <c r="K57" i="40"/>
  <c r="D53" i="40"/>
  <c r="D66" i="40"/>
  <c r="K50" i="40"/>
  <c r="K80" i="40"/>
  <c r="D79" i="40"/>
  <c r="D37" i="40"/>
  <c r="D47" i="40"/>
  <c r="K70" i="40"/>
  <c r="D39" i="40"/>
  <c r="K54" i="40"/>
  <c r="D54" i="40"/>
  <c r="E14" i="40"/>
  <c r="K52" i="40"/>
  <c r="K78" i="40"/>
  <c r="E18" i="40"/>
  <c r="E10" i="40"/>
  <c r="D64" i="40"/>
  <c r="E23" i="40"/>
  <c r="K68" i="40"/>
  <c r="D80" i="40"/>
  <c r="D72" i="40"/>
  <c r="K72" i="40"/>
  <c r="E16" i="40"/>
  <c r="D78" i="40"/>
  <c r="D75" i="40"/>
  <c r="D34" i="40"/>
  <c r="D44" i="40"/>
  <c r="K74" i="40"/>
  <c r="D60" i="40"/>
  <c r="K66" i="40"/>
  <c r="L31" i="39"/>
  <c r="K38" i="40"/>
  <c r="E37" i="39"/>
  <c r="K59" i="40"/>
  <c r="L35" i="39"/>
  <c r="K48" i="40"/>
  <c r="D52" i="40"/>
  <c r="M9" i="40"/>
  <c r="F79" i="40" s="1"/>
  <c r="M74" i="40"/>
  <c r="M50" i="40"/>
  <c r="F83" i="40"/>
  <c r="F61" i="40"/>
  <c r="G12" i="40"/>
  <c r="G17" i="40"/>
  <c r="F40" i="40"/>
  <c r="M60" i="40"/>
  <c r="G23" i="40"/>
  <c r="F60" i="40"/>
  <c r="F64" i="40"/>
  <c r="M55" i="40"/>
  <c r="G9" i="40"/>
  <c r="M35" i="40"/>
  <c r="F34" i="40"/>
  <c r="M58" i="40"/>
  <c r="M84" i="40"/>
  <c r="M71" i="40"/>
  <c r="F53" i="40"/>
  <c r="F65" i="40"/>
  <c r="F73" i="40"/>
  <c r="F68" i="40"/>
  <c r="M45" i="40"/>
  <c r="M36" i="40"/>
  <c r="M66" i="40"/>
  <c r="F36" i="40"/>
  <c r="M53" i="40"/>
  <c r="M46" i="40"/>
  <c r="M41" i="40"/>
  <c r="M76" i="40"/>
  <c r="F66" i="40"/>
  <c r="F55" i="40"/>
  <c r="F74" i="40"/>
  <c r="F67" i="40"/>
  <c r="F80" i="40"/>
  <c r="M67" i="40"/>
  <c r="F71" i="40"/>
  <c r="F75" i="40"/>
  <c r="M77" i="40"/>
  <c r="F48" i="40"/>
  <c r="G16" i="40"/>
  <c r="M57" i="40"/>
  <c r="G8" i="40"/>
  <c r="M43" i="40"/>
  <c r="M72" i="40"/>
  <c r="Z13" i="39"/>
  <c r="AB13" i="39"/>
  <c r="Y13" i="39"/>
  <c r="K65" i="40"/>
  <c r="E17" i="40"/>
  <c r="D77" i="40"/>
  <c r="D40" i="40"/>
  <c r="D35" i="40"/>
  <c r="D38" i="40"/>
  <c r="K47" i="40"/>
  <c r="D74" i="40"/>
  <c r="K71" i="40"/>
  <c r="K39" i="40"/>
  <c r="D68" i="40"/>
  <c r="D69" i="40"/>
  <c r="E70" i="39"/>
  <c r="E12" i="40"/>
  <c r="E8" i="40"/>
  <c r="E11" i="40"/>
  <c r="E65" i="39"/>
  <c r="K51" i="40"/>
  <c r="L45" i="39"/>
  <c r="K42" i="40"/>
  <c r="E15" i="40"/>
  <c r="K67" i="40"/>
  <c r="K49" i="40"/>
  <c r="K45" i="40"/>
  <c r="L50" i="39"/>
  <c r="D49" i="40"/>
  <c r="D73" i="40"/>
  <c r="D43" i="40"/>
  <c r="K60" i="40"/>
  <c r="D63" i="40"/>
  <c r="L46" i="39"/>
  <c r="K43" i="40"/>
  <c r="K40" i="40"/>
  <c r="K41" i="40"/>
  <c r="K55" i="40"/>
  <c r="L65" i="39"/>
  <c r="E74" i="39"/>
  <c r="K61" i="40"/>
  <c r="K79" i="40"/>
  <c r="D51" i="40"/>
  <c r="K62" i="40"/>
  <c r="K69" i="40"/>
  <c r="T227" i="8"/>
  <c r="U227" i="8" s="1"/>
  <c r="D20" i="30" s="1"/>
  <c r="L71" i="39"/>
  <c r="D81" i="40"/>
  <c r="K73" i="40"/>
  <c r="K46" i="40"/>
  <c r="E76" i="39"/>
  <c r="K64" i="40"/>
  <c r="D46" i="40"/>
  <c r="E21" i="40"/>
  <c r="E22" i="40"/>
  <c r="AB15" i="39"/>
  <c r="Z15" i="39"/>
  <c r="Y15" i="39"/>
  <c r="L54" i="39"/>
  <c r="K58" i="40"/>
  <c r="K84" i="40"/>
  <c r="K53" i="40"/>
  <c r="D36" i="40"/>
  <c r="K44" i="40"/>
  <c r="L70" i="39"/>
  <c r="D76" i="40"/>
  <c r="D48" i="40"/>
  <c r="D62" i="40"/>
  <c r="K83" i="40"/>
  <c r="K81" i="40"/>
  <c r="L10" i="40"/>
  <c r="L11" i="40" s="1"/>
  <c r="M10" i="40"/>
  <c r="M11" i="40" s="1"/>
  <c r="E66" i="40"/>
  <c r="E42" i="40"/>
  <c r="L72" i="40"/>
  <c r="L48" i="40"/>
  <c r="E65" i="40"/>
  <c r="E41" i="40"/>
  <c r="L71" i="40"/>
  <c r="L47" i="40"/>
  <c r="F19" i="40"/>
  <c r="E64" i="40"/>
  <c r="E40" i="40"/>
  <c r="L70" i="40"/>
  <c r="L46" i="40"/>
  <c r="F10" i="40"/>
  <c r="E63" i="40"/>
  <c r="E39" i="40"/>
  <c r="L69" i="40"/>
  <c r="L45" i="40"/>
  <c r="E73" i="40"/>
  <c r="E45" i="40"/>
  <c r="L67" i="40"/>
  <c r="L39" i="40"/>
  <c r="E72" i="40"/>
  <c r="E44" i="40"/>
  <c r="L66" i="40"/>
  <c r="L38" i="40"/>
  <c r="E71" i="40"/>
  <c r="E43" i="40"/>
  <c r="L37" i="40"/>
  <c r="E38" i="40"/>
  <c r="L36" i="40"/>
  <c r="E37" i="40"/>
  <c r="L35" i="40"/>
  <c r="E68" i="40"/>
  <c r="L62" i="40"/>
  <c r="E67" i="40"/>
  <c r="L61" i="40"/>
  <c r="E62" i="40"/>
  <c r="L60" i="40"/>
  <c r="E61" i="40"/>
  <c r="L59" i="40"/>
  <c r="E60" i="40"/>
  <c r="L58" i="40"/>
  <c r="E59" i="40"/>
  <c r="L57" i="40"/>
  <c r="F12" i="40"/>
  <c r="F18" i="40"/>
  <c r="F9" i="40"/>
  <c r="F20" i="40"/>
  <c r="F8" i="40"/>
  <c r="L83" i="40"/>
  <c r="F14" i="40"/>
  <c r="L65" i="40"/>
  <c r="E70" i="40"/>
  <c r="L64" i="40"/>
  <c r="E69" i="40"/>
  <c r="L63" i="40"/>
  <c r="E36" i="40"/>
  <c r="E34" i="40"/>
  <c r="E35" i="40"/>
  <c r="F23" i="40"/>
  <c r="F17" i="40"/>
  <c r="F22" i="40"/>
  <c r="F16" i="40"/>
  <c r="F21" i="40"/>
  <c r="F11" i="40"/>
  <c r="F13" i="40"/>
  <c r="F15" i="40"/>
  <c r="E58" i="40"/>
  <c r="L56" i="40"/>
  <c r="E57" i="40"/>
  <c r="L55" i="40"/>
  <c r="E78" i="40"/>
  <c r="L74" i="40"/>
  <c r="E76" i="40"/>
  <c r="E75" i="40"/>
  <c r="L54" i="40"/>
  <c r="E74" i="40"/>
  <c r="L51" i="40"/>
  <c r="L50" i="40"/>
  <c r="E53" i="40"/>
  <c r="E52" i="40"/>
  <c r="E51" i="40"/>
  <c r="L42" i="40"/>
  <c r="E49" i="40"/>
  <c r="L40" i="40"/>
  <c r="E47" i="40"/>
  <c r="L82" i="40"/>
  <c r="L84" i="40"/>
  <c r="L80" i="40"/>
  <c r="E83" i="40"/>
  <c r="E82" i="40"/>
  <c r="L78" i="40"/>
  <c r="L77" i="40"/>
  <c r="E80" i="40"/>
  <c r="E79" i="40"/>
  <c r="E77" i="40"/>
  <c r="L73" i="40"/>
  <c r="L68" i="40"/>
  <c r="L53" i="40"/>
  <c r="E56" i="40"/>
  <c r="L52" i="40"/>
  <c r="E55" i="40"/>
  <c r="E54" i="40"/>
  <c r="L49" i="40"/>
  <c r="L44" i="40"/>
  <c r="L43" i="40"/>
  <c r="E50" i="40"/>
  <c r="L41" i="40"/>
  <c r="E48" i="40"/>
  <c r="E46" i="40"/>
  <c r="L81" i="40"/>
  <c r="L79" i="40"/>
  <c r="E81" i="40"/>
  <c r="L76" i="40"/>
  <c r="L75" i="40"/>
  <c r="E20" i="40"/>
  <c r="D50" i="40"/>
  <c r="D70" i="40"/>
  <c r="D58" i="40"/>
  <c r="D82" i="40"/>
  <c r="D55" i="40"/>
  <c r="E48" i="39"/>
  <c r="K77" i="40"/>
  <c r="E19" i="40"/>
  <c r="F11" i="39"/>
  <c r="G73" i="40"/>
  <c r="G49" i="40"/>
  <c r="N74" i="40"/>
  <c r="N50" i="40"/>
  <c r="H21" i="40"/>
  <c r="G72" i="40"/>
  <c r="G48" i="40"/>
  <c r="N73" i="40"/>
  <c r="N49" i="40"/>
  <c r="H15" i="40"/>
  <c r="G71" i="40"/>
  <c r="G47" i="40"/>
  <c r="N72" i="40"/>
  <c r="N48" i="40"/>
  <c r="H9" i="40"/>
  <c r="G70" i="40"/>
  <c r="G46" i="40"/>
  <c r="N71" i="40"/>
  <c r="N47" i="40"/>
  <c r="H17" i="40"/>
  <c r="G80" i="40"/>
  <c r="G52" i="40"/>
  <c r="N69" i="40"/>
  <c r="N41" i="40"/>
  <c r="G79" i="40"/>
  <c r="G51" i="40"/>
  <c r="N68" i="40"/>
  <c r="G78" i="40"/>
  <c r="N67" i="40"/>
  <c r="G77" i="40"/>
  <c r="N66" i="40"/>
  <c r="N38" i="40"/>
  <c r="G76" i="40"/>
  <c r="N65" i="40"/>
  <c r="N37" i="40"/>
  <c r="G43" i="40"/>
  <c r="N36" i="40"/>
  <c r="G42" i="40"/>
  <c r="N35" i="40"/>
  <c r="G41" i="40"/>
  <c r="G34" i="40"/>
  <c r="G40" i="40"/>
  <c r="H13" i="40"/>
  <c r="G39" i="40"/>
  <c r="H12" i="40"/>
  <c r="G66" i="40"/>
  <c r="N59" i="40"/>
  <c r="G65" i="40"/>
  <c r="N58" i="40"/>
  <c r="G64" i="40"/>
  <c r="N57" i="40"/>
  <c r="N40" i="40"/>
  <c r="G50" i="40"/>
  <c r="N39" i="40"/>
  <c r="G45" i="40"/>
  <c r="G44" i="40"/>
  <c r="G75" i="40"/>
  <c r="N64" i="40"/>
  <c r="G74" i="40"/>
  <c r="N63" i="40"/>
  <c r="G69" i="40"/>
  <c r="N62" i="40"/>
  <c r="G68" i="40"/>
  <c r="N61" i="40"/>
  <c r="G67" i="40"/>
  <c r="N60" i="40"/>
  <c r="G38" i="40"/>
  <c r="H19" i="40"/>
  <c r="G37" i="40"/>
  <c r="H10" i="40"/>
  <c r="G36" i="40"/>
  <c r="N83" i="40"/>
  <c r="H22" i="40"/>
  <c r="H11" i="40"/>
  <c r="N80" i="40"/>
  <c r="N79" i="40"/>
  <c r="N77" i="40"/>
  <c r="N76" i="40"/>
  <c r="N84" i="40"/>
  <c r="G83" i="40"/>
  <c r="G82" i="40"/>
  <c r="N55" i="40"/>
  <c r="G63" i="40"/>
  <c r="N53" i="40"/>
  <c r="G61" i="40"/>
  <c r="G60" i="40"/>
  <c r="G59" i="40"/>
  <c r="G58" i="40"/>
  <c r="G57" i="40"/>
  <c r="G55" i="40"/>
  <c r="N42" i="40"/>
  <c r="G54" i="40"/>
  <c r="N82" i="40"/>
  <c r="H14" i="40"/>
  <c r="N81" i="40"/>
  <c r="H23" i="40"/>
  <c r="H16" i="40"/>
  <c r="N78" i="40"/>
  <c r="N75" i="40"/>
  <c r="N70" i="40"/>
  <c r="N56" i="40"/>
  <c r="G81" i="40"/>
  <c r="N54" i="40"/>
  <c r="G62" i="40"/>
  <c r="N52" i="40"/>
  <c r="N51" i="40"/>
  <c r="N46" i="40"/>
  <c r="N45" i="40"/>
  <c r="N44" i="40"/>
  <c r="G56" i="40"/>
  <c r="N43" i="40"/>
  <c r="H18" i="40"/>
  <c r="G53" i="40"/>
  <c r="H8" i="40"/>
  <c r="G35" i="40"/>
  <c r="H20" i="40"/>
  <c r="D41" i="40"/>
  <c r="K56" i="40"/>
  <c r="K36" i="40"/>
  <c r="K37" i="40"/>
  <c r="D57" i="40"/>
  <c r="E13" i="40"/>
  <c r="K63" i="40"/>
  <c r="Z12" i="40"/>
  <c r="AB12" i="40"/>
  <c r="Y12" i="40"/>
  <c r="E58" i="39"/>
  <c r="D65" i="40"/>
  <c r="K82" i="40"/>
  <c r="K75" i="40"/>
  <c r="K35" i="40"/>
  <c r="E59" i="39"/>
  <c r="E9" i="40"/>
  <c r="D45" i="40"/>
  <c r="D59" i="40"/>
  <c r="K76" i="40"/>
  <c r="D71" i="40"/>
  <c r="F19" i="39"/>
  <c r="D61" i="40"/>
  <c r="D56" i="40"/>
  <c r="D67" i="40"/>
  <c r="D83" i="40"/>
  <c r="L41" i="39"/>
  <c r="E49" i="39"/>
  <c r="E51" i="39"/>
  <c r="L39" i="39"/>
  <c r="L34" i="39"/>
  <c r="E32" i="39"/>
  <c r="L64" i="39"/>
  <c r="E52" i="39"/>
  <c r="L72" i="39"/>
  <c r="E53" i="39"/>
  <c r="E64" i="39"/>
  <c r="E42" i="39"/>
  <c r="R220" i="8"/>
  <c r="T220" i="8" s="1"/>
  <c r="U220" i="8" s="1"/>
  <c r="D16" i="30" s="1"/>
  <c r="S16" i="30" s="1"/>
  <c r="R217" i="8"/>
  <c r="T217" i="8" s="1"/>
  <c r="U217" i="8" s="1"/>
  <c r="D13" i="30" s="1"/>
  <c r="U13" i="30" s="1"/>
  <c r="R229" i="8"/>
  <c r="T229" i="8" s="1"/>
  <c r="U229" i="8" s="1"/>
  <c r="D22" i="30" s="1"/>
  <c r="X22" i="30" s="1"/>
  <c r="V218" i="8"/>
  <c r="R216" i="8"/>
  <c r="T216" i="8" s="1"/>
  <c r="U216" i="8" s="1"/>
  <c r="D12" i="30" s="1"/>
  <c r="S12" i="30" s="1"/>
  <c r="R126" i="8"/>
  <c r="R219" i="8"/>
  <c r="T219" i="8" s="1"/>
  <c r="U219" i="8" s="1"/>
  <c r="D15" i="30" s="1"/>
  <c r="U15" i="30" s="1"/>
  <c r="R222" i="8"/>
  <c r="T222" i="8" s="1"/>
  <c r="U222" i="8" s="1"/>
  <c r="D18" i="30" s="1"/>
  <c r="X18" i="30" s="1"/>
  <c r="E69" i="39"/>
  <c r="F18" i="39"/>
  <c r="L66" i="39"/>
  <c r="F14" i="39"/>
  <c r="L51" i="39"/>
  <c r="E60" i="39"/>
  <c r="L47" i="39"/>
  <c r="F8" i="39"/>
  <c r="L43" i="39"/>
  <c r="E33" i="39"/>
  <c r="L44" i="39"/>
  <c r="L62" i="39"/>
  <c r="E63" i="39"/>
  <c r="L77" i="39"/>
  <c r="E38" i="39"/>
  <c r="L55" i="39"/>
  <c r="L74" i="39"/>
  <c r="L61" i="39"/>
  <c r="T221" i="8"/>
  <c r="U221" i="8" s="1"/>
  <c r="D17" i="30" s="1"/>
  <c r="R234" i="8"/>
  <c r="T234" i="8" s="1"/>
  <c r="U234" i="8" s="1"/>
  <c r="D24" i="30" s="1"/>
  <c r="AA24" i="30" s="1"/>
  <c r="L57" i="39"/>
  <c r="E75" i="39"/>
  <c r="E79" i="39"/>
  <c r="E55" i="39"/>
  <c r="F15" i="39"/>
  <c r="L63" i="39"/>
  <c r="E45" i="39"/>
  <c r="L40" i="39"/>
  <c r="E62" i="39"/>
  <c r="E40" i="39"/>
  <c r="F13" i="39"/>
  <c r="E57" i="39"/>
  <c r="E72" i="39"/>
  <c r="E50" i="39"/>
  <c r="E71" i="39"/>
  <c r="E35" i="39"/>
  <c r="F12" i="39"/>
  <c r="L33" i="39"/>
  <c r="E67" i="39"/>
  <c r="L32" i="39"/>
  <c r="E61" i="39"/>
  <c r="L60" i="39"/>
  <c r="E78" i="39"/>
  <c r="E56" i="39"/>
  <c r="L78" i="39"/>
  <c r="E73" i="39"/>
  <c r="L76" i="39"/>
  <c r="E66" i="39"/>
  <c r="E30" i="39"/>
  <c r="L36" i="39"/>
  <c r="E39" i="39"/>
  <c r="E43" i="39"/>
  <c r="L42" i="39"/>
  <c r="L56" i="39"/>
  <c r="E77" i="39"/>
  <c r="F17" i="39"/>
  <c r="L69" i="39"/>
  <c r="L80" i="39"/>
  <c r="F16" i="39"/>
  <c r="L58" i="39"/>
  <c r="L68" i="39"/>
  <c r="L49" i="39"/>
  <c r="E31" i="39"/>
  <c r="E36" i="39"/>
  <c r="L59" i="39"/>
  <c r="L75" i="39"/>
  <c r="E47" i="39"/>
  <c r="L79" i="39"/>
  <c r="L67" i="39"/>
  <c r="E46" i="39"/>
  <c r="L53" i="39"/>
  <c r="L73" i="39"/>
  <c r="E41" i="39"/>
  <c r="L37" i="39"/>
  <c r="E34" i="39"/>
  <c r="M80" i="39"/>
  <c r="F76" i="39"/>
  <c r="F48" i="39"/>
  <c r="F58" i="39"/>
  <c r="M39" i="39"/>
  <c r="F63" i="39"/>
  <c r="F30" i="39"/>
  <c r="M65" i="39"/>
  <c r="F54" i="39"/>
  <c r="F70" i="39"/>
  <c r="F31" i="39"/>
  <c r="F74" i="39"/>
  <c r="F49" i="39"/>
  <c r="F37" i="39"/>
  <c r="F62" i="39"/>
  <c r="G17" i="39"/>
  <c r="F69" i="39"/>
  <c r="M31" i="39"/>
  <c r="M51" i="39"/>
  <c r="F65" i="39"/>
  <c r="M68" i="39"/>
  <c r="M50" i="39"/>
  <c r="F44" i="39"/>
  <c r="F79" i="39"/>
  <c r="M73" i="39"/>
  <c r="F39" i="39"/>
  <c r="M35" i="39"/>
  <c r="G14" i="39"/>
  <c r="M48" i="39"/>
  <c r="M56" i="39"/>
  <c r="M62" i="39"/>
  <c r="F68" i="39"/>
  <c r="M42" i="39"/>
  <c r="F45" i="39"/>
  <c r="F53" i="39"/>
  <c r="F64" i="39"/>
  <c r="M41" i="39"/>
  <c r="F66" i="39"/>
  <c r="G12" i="39"/>
  <c r="G13" i="39"/>
  <c r="M77" i="39"/>
  <c r="M55" i="39"/>
  <c r="F67" i="39"/>
  <c r="M75" i="39"/>
  <c r="F32" i="39"/>
  <c r="G18" i="39"/>
  <c r="F75" i="39"/>
  <c r="M57" i="39"/>
  <c r="M34" i="39"/>
  <c r="G10" i="39"/>
  <c r="M72" i="39"/>
  <c r="M43" i="39"/>
  <c r="F56" i="39"/>
  <c r="M47" i="39"/>
  <c r="M63" i="39"/>
  <c r="M69" i="39"/>
  <c r="M46" i="39"/>
  <c r="M44" i="39"/>
  <c r="F36" i="39"/>
  <c r="F52" i="39"/>
  <c r="F72" i="39"/>
  <c r="F40" i="39"/>
  <c r="M70" i="39"/>
  <c r="G19" i="39"/>
  <c r="M64" i="39"/>
  <c r="M59" i="39"/>
  <c r="M37" i="39"/>
  <c r="F59" i="39"/>
  <c r="M49" i="39"/>
  <c r="F77" i="39"/>
  <c r="M53" i="39"/>
  <c r="F35" i="39"/>
  <c r="F42" i="39"/>
  <c r="G16" i="39"/>
  <c r="M71" i="39"/>
  <c r="F41" i="39"/>
  <c r="G11" i="39"/>
  <c r="F47" i="39"/>
  <c r="M76" i="39"/>
  <c r="M67" i="39"/>
  <c r="F57" i="39"/>
  <c r="F43" i="39"/>
  <c r="F78" i="39"/>
  <c r="F55" i="39"/>
  <c r="F51" i="39"/>
  <c r="F33" i="39"/>
  <c r="M58" i="39"/>
  <c r="M32" i="39"/>
  <c r="M38" i="39"/>
  <c r="M54" i="39"/>
  <c r="F60" i="39"/>
  <c r="F71" i="39"/>
  <c r="M40" i="39"/>
  <c r="G9" i="39"/>
  <c r="G8" i="39"/>
  <c r="M78" i="39"/>
  <c r="M66" i="39"/>
  <c r="M60" i="39"/>
  <c r="M33" i="39"/>
  <c r="M45" i="39"/>
  <c r="F34" i="39"/>
  <c r="F61" i="39"/>
  <c r="M61" i="39"/>
  <c r="F46" i="39"/>
  <c r="M52" i="39"/>
  <c r="G15" i="39"/>
  <c r="F50" i="39"/>
  <c r="M79" i="39"/>
  <c r="M74" i="39"/>
  <c r="M36" i="39"/>
  <c r="F73" i="39"/>
  <c r="F38" i="39"/>
  <c r="R129" i="8"/>
  <c r="R115" i="8"/>
  <c r="M10" i="39"/>
  <c r="M11" i="39" s="1"/>
  <c r="L10" i="39"/>
  <c r="L11" i="39" s="1"/>
  <c r="R178" i="8"/>
  <c r="T177" i="8"/>
  <c r="U177" i="8" s="1"/>
  <c r="D16" i="29" s="1"/>
  <c r="R182" i="8"/>
  <c r="T182" i="8" s="1"/>
  <c r="U182" i="8" s="1"/>
  <c r="D21" i="29" s="1"/>
  <c r="R183" i="8"/>
  <c r="T183" i="8" s="1"/>
  <c r="U183" i="8" s="1"/>
  <c r="D22" i="29" s="1"/>
  <c r="T181" i="8"/>
  <c r="U181" i="8" s="1"/>
  <c r="D20" i="29" s="1"/>
  <c r="R185" i="8"/>
  <c r="T185" i="8" s="1"/>
  <c r="U185" i="8" s="1"/>
  <c r="D24" i="29" s="1"/>
  <c r="T184" i="8"/>
  <c r="U184" i="8" s="1"/>
  <c r="D23" i="29" s="1"/>
  <c r="R186" i="8"/>
  <c r="T186" i="8" s="1"/>
  <c r="U186" i="8" s="1"/>
  <c r="D25" i="29" s="1"/>
  <c r="AA21" i="30"/>
  <c r="S21" i="30"/>
  <c r="X21" i="30"/>
  <c r="Y21" i="30" s="1"/>
  <c r="D14" i="29"/>
  <c r="D15" i="29"/>
  <c r="D12" i="29"/>
  <c r="D10" i="29"/>
  <c r="D13" i="29"/>
  <c r="R124" i="8"/>
  <c r="R136" i="8"/>
  <c r="R121" i="8"/>
  <c r="R118" i="8"/>
  <c r="R112" i="8"/>
  <c r="R153" i="8"/>
  <c r="T152" i="8"/>
  <c r="U152" i="8" s="1"/>
  <c r="D8" i="34" s="1"/>
  <c r="R142" i="8"/>
  <c r="R167" i="8"/>
  <c r="T166" i="8"/>
  <c r="U166" i="8" s="1"/>
  <c r="D8" i="33" s="1"/>
  <c r="R173" i="8"/>
  <c r="T172" i="8"/>
  <c r="U172" i="8" s="1"/>
  <c r="D14" i="33" s="1"/>
  <c r="R159" i="8"/>
  <c r="T158" i="8"/>
  <c r="U158" i="8" s="1"/>
  <c r="D14" i="34" s="1"/>
  <c r="R162" i="8"/>
  <c r="T161" i="8"/>
  <c r="U161" i="8" s="1"/>
  <c r="D17" i="34" s="1"/>
  <c r="R165" i="8"/>
  <c r="T165" i="8" s="1"/>
  <c r="U165" i="8" s="1"/>
  <c r="D21" i="34" s="1"/>
  <c r="T164" i="8"/>
  <c r="U164" i="8" s="1"/>
  <c r="D20" i="34" s="1"/>
  <c r="R176" i="8"/>
  <c r="T176" i="8" s="1"/>
  <c r="U176" i="8" s="1"/>
  <c r="D18" i="33" s="1"/>
  <c r="T175" i="8"/>
  <c r="U175" i="8" s="1"/>
  <c r="D17" i="33" s="1"/>
  <c r="R192" i="8"/>
  <c r="T191" i="8"/>
  <c r="U191" i="8" s="1"/>
  <c r="R133" i="8"/>
  <c r="R170" i="8"/>
  <c r="T169" i="8"/>
  <c r="U169" i="8" s="1"/>
  <c r="D11" i="33" s="1"/>
  <c r="R156" i="8"/>
  <c r="T155" i="8"/>
  <c r="U155" i="8" s="1"/>
  <c r="D11" i="34" s="1"/>
  <c r="R188" i="8"/>
  <c r="R189" i="8" s="1"/>
  <c r="T187" i="8"/>
  <c r="U187" i="8" s="1"/>
  <c r="V221" i="8"/>
  <c r="X19" i="30"/>
  <c r="AA19" i="30"/>
  <c r="S19" i="30"/>
  <c r="U19" i="30"/>
  <c r="U12" i="30"/>
  <c r="AA12" i="30"/>
  <c r="X16" i="30"/>
  <c r="Y9" i="30"/>
  <c r="Z9" i="30"/>
  <c r="AB9" i="30"/>
  <c r="V227" i="8"/>
  <c r="Y10" i="30"/>
  <c r="Z10" i="30"/>
  <c r="AB10" i="30"/>
  <c r="U11" i="30"/>
  <c r="X11" i="30"/>
  <c r="S11" i="30"/>
  <c r="AA11" i="30"/>
  <c r="X24" i="30"/>
  <c r="U24" i="30"/>
  <c r="X14" i="30"/>
  <c r="AA14" i="30"/>
  <c r="U14" i="30"/>
  <c r="S14" i="30"/>
  <c r="Q8" i="28"/>
  <c r="W16" i="28"/>
  <c r="T20" i="28"/>
  <c r="W19" i="28"/>
  <c r="Q15" i="28"/>
  <c r="W11" i="28"/>
  <c r="W15" i="28"/>
  <c r="V20" i="28"/>
  <c r="V19" i="27"/>
  <c r="W12" i="27"/>
  <c r="T19" i="27"/>
  <c r="Q7" i="27"/>
  <c r="W15" i="27"/>
  <c r="W10" i="27"/>
  <c r="W18" i="27"/>
  <c r="Q14" i="27"/>
  <c r="W16" i="25"/>
  <c r="W20" i="25"/>
  <c r="W25" i="25"/>
  <c r="W17" i="25"/>
  <c r="W23" i="25"/>
  <c r="W19" i="25"/>
  <c r="W22" i="25"/>
  <c r="V30" i="25"/>
  <c r="W8" i="25"/>
  <c r="Q17" i="25"/>
  <c r="W28" i="25"/>
  <c r="W12" i="25"/>
  <c r="T30" i="25"/>
  <c r="Q10" i="25"/>
  <c r="W26" i="25"/>
  <c r="O208" i="8"/>
  <c r="O207" i="8"/>
  <c r="O206" i="8"/>
  <c r="O205" i="8"/>
  <c r="O204" i="8"/>
  <c r="O203" i="8"/>
  <c r="O202" i="8"/>
  <c r="O201" i="8"/>
  <c r="O200" i="8"/>
  <c r="O199" i="8"/>
  <c r="F47" i="40" l="1"/>
  <c r="F59" i="40"/>
  <c r="M61" i="40"/>
  <c r="M42" i="40"/>
  <c r="F58" i="40"/>
  <c r="M69" i="40"/>
  <c r="F35" i="40"/>
  <c r="M37" i="40"/>
  <c r="M59" i="40"/>
  <c r="F42" i="40"/>
  <c r="F57" i="40"/>
  <c r="G15" i="40"/>
  <c r="M80" i="40"/>
  <c r="M54" i="40"/>
  <c r="G14" i="40"/>
  <c r="F45" i="40"/>
  <c r="M64" i="40"/>
  <c r="F72" i="40"/>
  <c r="F62" i="40"/>
  <c r="M49" i="40"/>
  <c r="F49" i="40"/>
  <c r="F76" i="40"/>
  <c r="G13" i="40"/>
  <c r="F54" i="40"/>
  <c r="F78" i="40"/>
  <c r="F37" i="40"/>
  <c r="M62" i="40"/>
  <c r="M65" i="40"/>
  <c r="M79" i="40"/>
  <c r="F41" i="40"/>
  <c r="F81" i="40"/>
  <c r="F70" i="40"/>
  <c r="M70" i="40"/>
  <c r="F52" i="40"/>
  <c r="G21" i="40"/>
  <c r="F63" i="40"/>
  <c r="F51" i="40"/>
  <c r="G11" i="40"/>
  <c r="G18" i="40"/>
  <c r="M73" i="40"/>
  <c r="M56" i="40"/>
  <c r="M81" i="40"/>
  <c r="F43" i="40"/>
  <c r="F39" i="40"/>
  <c r="F50" i="40"/>
  <c r="F38" i="40"/>
  <c r="F46" i="40"/>
  <c r="M78" i="40"/>
  <c r="G10" i="40"/>
  <c r="F56" i="40"/>
  <c r="M44" i="40"/>
  <c r="F69" i="40"/>
  <c r="S18" i="30"/>
  <c r="M75" i="40"/>
  <c r="G22" i="40"/>
  <c r="M83" i="40"/>
  <c r="M38" i="40"/>
  <c r="M47" i="40"/>
  <c r="M48" i="40"/>
  <c r="AA18" i="30"/>
  <c r="M51" i="40"/>
  <c r="F44" i="40"/>
  <c r="M82" i="40"/>
  <c r="M39" i="40"/>
  <c r="M68" i="40"/>
  <c r="F82" i="40"/>
  <c r="M52" i="40"/>
  <c r="U18" i="30"/>
  <c r="G20" i="40"/>
  <c r="G19" i="40"/>
  <c r="M40" i="40"/>
  <c r="M63" i="40"/>
  <c r="F77" i="40"/>
  <c r="AA13" i="30"/>
  <c r="S13" i="30"/>
  <c r="X13" i="30"/>
  <c r="V230" i="8"/>
  <c r="AA16" i="30"/>
  <c r="U16" i="30"/>
  <c r="V233" i="8"/>
  <c r="S24" i="30"/>
  <c r="V224" i="8"/>
  <c r="X12" i="30"/>
  <c r="Z12" i="30" s="1"/>
  <c r="X15" i="30"/>
  <c r="AB15" i="30" s="1"/>
  <c r="S15" i="30"/>
  <c r="AA15" i="30"/>
  <c r="R180" i="8"/>
  <c r="T180" i="8" s="1"/>
  <c r="U180" i="8" s="1"/>
  <c r="D19" i="29" s="1"/>
  <c r="R179" i="8"/>
  <c r="T179" i="8" s="1"/>
  <c r="U179" i="8" s="1"/>
  <c r="D18" i="29" s="1"/>
  <c r="T178" i="8"/>
  <c r="U178" i="8" s="1"/>
  <c r="D17" i="29" s="1"/>
  <c r="Z21" i="30"/>
  <c r="AB21" i="30"/>
  <c r="T192" i="8"/>
  <c r="U192" i="8" s="1"/>
  <c r="R193" i="8"/>
  <c r="T193" i="8" s="1"/>
  <c r="U193" i="8" s="1"/>
  <c r="T189" i="8"/>
  <c r="U189" i="8" s="1"/>
  <c r="AA22" i="30"/>
  <c r="U22" i="30"/>
  <c r="S22" i="30"/>
  <c r="AA20" i="34"/>
  <c r="U20" i="34"/>
  <c r="X20" i="34"/>
  <c r="S20" i="34"/>
  <c r="U8" i="34"/>
  <c r="X8" i="34"/>
  <c r="S8" i="34"/>
  <c r="AA8" i="34"/>
  <c r="X11" i="34"/>
  <c r="S11" i="34"/>
  <c r="U11" i="34"/>
  <c r="AA11" i="34"/>
  <c r="U21" i="34"/>
  <c r="X21" i="34"/>
  <c r="S21" i="34"/>
  <c r="AA21" i="34"/>
  <c r="X17" i="34"/>
  <c r="AA17" i="34"/>
  <c r="S17" i="34"/>
  <c r="U17" i="34"/>
  <c r="U14" i="34"/>
  <c r="X14" i="34"/>
  <c r="S14" i="34"/>
  <c r="AA14" i="34"/>
  <c r="X17" i="33"/>
  <c r="U17" i="33"/>
  <c r="S17" i="33"/>
  <c r="AA17" i="33"/>
  <c r="R157" i="8"/>
  <c r="T157" i="8" s="1"/>
  <c r="U157" i="8" s="1"/>
  <c r="D13" i="34" s="1"/>
  <c r="T156" i="8"/>
  <c r="U156" i="8" s="1"/>
  <c r="D12" i="34" s="1"/>
  <c r="U8" i="33"/>
  <c r="X8" i="33"/>
  <c r="S8" i="33"/>
  <c r="AA8" i="33"/>
  <c r="R160" i="8"/>
  <c r="T160" i="8" s="1"/>
  <c r="U160" i="8" s="1"/>
  <c r="D16" i="34" s="1"/>
  <c r="T159" i="8"/>
  <c r="U159" i="8" s="1"/>
  <c r="D15" i="34" s="1"/>
  <c r="S18" i="33"/>
  <c r="X18" i="33"/>
  <c r="U18" i="33"/>
  <c r="AA18" i="33"/>
  <c r="X11" i="33"/>
  <c r="U11" i="33"/>
  <c r="S11" i="33"/>
  <c r="AA11" i="33"/>
  <c r="R168" i="8"/>
  <c r="T168" i="8" s="1"/>
  <c r="U168" i="8" s="1"/>
  <c r="D10" i="33" s="1"/>
  <c r="T167" i="8"/>
  <c r="U167" i="8" s="1"/>
  <c r="D9" i="33" s="1"/>
  <c r="R190" i="8"/>
  <c r="T190" i="8" s="1"/>
  <c r="U190" i="8" s="1"/>
  <c r="T188" i="8"/>
  <c r="U188" i="8" s="1"/>
  <c r="R171" i="8"/>
  <c r="T171" i="8" s="1"/>
  <c r="U171" i="8" s="1"/>
  <c r="D13" i="33" s="1"/>
  <c r="T170" i="8"/>
  <c r="U170" i="8" s="1"/>
  <c r="D12" i="33" s="1"/>
  <c r="U14" i="33"/>
  <c r="X14" i="33"/>
  <c r="S14" i="33"/>
  <c r="AA14" i="33"/>
  <c r="R174" i="8"/>
  <c r="T174" i="8" s="1"/>
  <c r="U174" i="8" s="1"/>
  <c r="D16" i="33" s="1"/>
  <c r="T173" i="8"/>
  <c r="U173" i="8" s="1"/>
  <c r="D15" i="33" s="1"/>
  <c r="R163" i="8"/>
  <c r="T163" i="8" s="1"/>
  <c r="U163" i="8" s="1"/>
  <c r="D19" i="34" s="1"/>
  <c r="T162" i="8"/>
  <c r="U162" i="8" s="1"/>
  <c r="D18" i="34" s="1"/>
  <c r="R154" i="8"/>
  <c r="T154" i="8" s="1"/>
  <c r="U154" i="8" s="1"/>
  <c r="D10" i="34" s="1"/>
  <c r="T153" i="8"/>
  <c r="U153" i="8" s="1"/>
  <c r="D9" i="34" s="1"/>
  <c r="AB11" i="30"/>
  <c r="Y11" i="30"/>
  <c r="Z11" i="30"/>
  <c r="Y18" i="30"/>
  <c r="Z18" i="30"/>
  <c r="AB18" i="30"/>
  <c r="Z13" i="30"/>
  <c r="Y13" i="30"/>
  <c r="AB13" i="30"/>
  <c r="X23" i="30"/>
  <c r="U23" i="30"/>
  <c r="S23" i="30"/>
  <c r="AA23" i="30"/>
  <c r="Y14" i="30"/>
  <c r="Z14" i="30"/>
  <c r="AB14" i="30"/>
  <c r="X17" i="30"/>
  <c r="AA17" i="30"/>
  <c r="U17" i="30"/>
  <c r="S17" i="30"/>
  <c r="Z19" i="30"/>
  <c r="AB19" i="30"/>
  <c r="Y19" i="30"/>
  <c r="X20" i="30"/>
  <c r="U20" i="30"/>
  <c r="AA20" i="30"/>
  <c r="S20" i="30"/>
  <c r="Q7" i="30"/>
  <c r="Y15" i="30"/>
  <c r="Z15" i="30"/>
  <c r="Y22" i="30"/>
  <c r="Z22" i="30"/>
  <c r="AB22" i="30"/>
  <c r="Y24" i="30"/>
  <c r="Z24" i="30"/>
  <c r="AB24" i="30"/>
  <c r="Z16" i="30"/>
  <c r="AB16" i="30"/>
  <c r="Y16" i="30"/>
  <c r="W20" i="28"/>
  <c r="Q12" i="28"/>
  <c r="W19" i="27"/>
  <c r="Q11" i="27"/>
  <c r="Q14" i="25"/>
  <c r="W30" i="25"/>
  <c r="O146" i="8"/>
  <c r="S146" i="8" s="1"/>
  <c r="T146" i="8" s="1"/>
  <c r="U146" i="8" s="1"/>
  <c r="O145" i="8"/>
  <c r="S145" i="8" s="1"/>
  <c r="T145" i="8" s="1"/>
  <c r="U145" i="8" s="1"/>
  <c r="O136" i="8"/>
  <c r="S136" i="8" s="1"/>
  <c r="T136" i="8" s="1"/>
  <c r="U136" i="8" s="1"/>
  <c r="O135" i="8"/>
  <c r="S135" i="8" s="1"/>
  <c r="T135" i="8" s="1"/>
  <c r="U135" i="8" s="1"/>
  <c r="O134" i="8"/>
  <c r="S134" i="8" s="1"/>
  <c r="T134" i="8" s="1"/>
  <c r="U134" i="8" s="1"/>
  <c r="O124" i="8"/>
  <c r="S124" i="8" s="1"/>
  <c r="T124" i="8" s="1"/>
  <c r="U124" i="8" s="1"/>
  <c r="O123" i="8"/>
  <c r="S123" i="8" s="1"/>
  <c r="T123" i="8" s="1"/>
  <c r="U123" i="8" s="1"/>
  <c r="O122" i="8"/>
  <c r="S122" i="8" s="1"/>
  <c r="T122" i="8" s="1"/>
  <c r="U122" i="8" s="1"/>
  <c r="O118" i="8"/>
  <c r="S118" i="8" s="1"/>
  <c r="T118" i="8" s="1"/>
  <c r="U118" i="8" s="1"/>
  <c r="X16" i="29" s="1"/>
  <c r="O117" i="8"/>
  <c r="S117" i="8" s="1"/>
  <c r="T117" i="8" s="1"/>
  <c r="U117" i="8" s="1"/>
  <c r="O116" i="8"/>
  <c r="S116" i="8" s="1"/>
  <c r="T116" i="8" s="1"/>
  <c r="U116" i="8" s="1"/>
  <c r="O148" i="8"/>
  <c r="S148" i="8" s="1"/>
  <c r="T148" i="8" s="1"/>
  <c r="U148" i="8" s="1"/>
  <c r="O147" i="8"/>
  <c r="S147" i="8" s="1"/>
  <c r="T147" i="8" s="1"/>
  <c r="U147" i="8" s="1"/>
  <c r="O142" i="8"/>
  <c r="S142" i="8" s="1"/>
  <c r="T142" i="8" s="1"/>
  <c r="U142" i="8" s="1"/>
  <c r="O141" i="8"/>
  <c r="S141" i="8" s="1"/>
  <c r="T141" i="8" s="1"/>
  <c r="U141" i="8" s="1"/>
  <c r="O140" i="8"/>
  <c r="S140" i="8" s="1"/>
  <c r="T140" i="8" s="1"/>
  <c r="U140" i="8" s="1"/>
  <c r="O139" i="8"/>
  <c r="S139" i="8" s="1"/>
  <c r="T139" i="8" s="1"/>
  <c r="U139" i="8" s="1"/>
  <c r="O138" i="8"/>
  <c r="S138" i="8" s="1"/>
  <c r="T138" i="8" s="1"/>
  <c r="U138" i="8" s="1"/>
  <c r="O137" i="8"/>
  <c r="S137" i="8" s="1"/>
  <c r="T137" i="8" s="1"/>
  <c r="U137" i="8" s="1"/>
  <c r="O130" i="8"/>
  <c r="S130" i="8" s="1"/>
  <c r="T130" i="8" s="1"/>
  <c r="U130" i="8" s="1"/>
  <c r="O129" i="8"/>
  <c r="S129" i="8" s="1"/>
  <c r="T129" i="8" s="1"/>
  <c r="U129" i="8" s="1"/>
  <c r="O128" i="8"/>
  <c r="S128" i="8" s="1"/>
  <c r="T128" i="8" s="1"/>
  <c r="U128" i="8" s="1"/>
  <c r="O127" i="8"/>
  <c r="S127" i="8" s="1"/>
  <c r="T127" i="8" s="1"/>
  <c r="U127" i="8" s="1"/>
  <c r="O126" i="8"/>
  <c r="S126" i="8" s="1"/>
  <c r="T126" i="8" s="1"/>
  <c r="U126" i="8" s="1"/>
  <c r="O125" i="8"/>
  <c r="S125" i="8" s="1"/>
  <c r="T125" i="8" s="1"/>
  <c r="U125" i="8" s="1"/>
  <c r="O112" i="8"/>
  <c r="S112" i="8" s="1"/>
  <c r="T112" i="8" s="1"/>
  <c r="U112" i="8" s="1"/>
  <c r="AA10" i="29" s="1"/>
  <c r="O111" i="8"/>
  <c r="S111" i="8" s="1"/>
  <c r="T111" i="8" s="1"/>
  <c r="U111" i="8" s="1"/>
  <c r="O110" i="8"/>
  <c r="S110" i="8" s="1"/>
  <c r="T110" i="8" s="1"/>
  <c r="U110" i="8" s="1"/>
  <c r="O144" i="8"/>
  <c r="S144" i="8" s="1"/>
  <c r="T144" i="8" s="1"/>
  <c r="U144" i="8" s="1"/>
  <c r="O143" i="8"/>
  <c r="S143" i="8" s="1"/>
  <c r="T143" i="8" s="1"/>
  <c r="U143" i="8" s="1"/>
  <c r="O133" i="8"/>
  <c r="S133" i="8" s="1"/>
  <c r="T133" i="8" s="1"/>
  <c r="U133" i="8" s="1"/>
  <c r="O132" i="8"/>
  <c r="S132" i="8" s="1"/>
  <c r="T132" i="8" s="1"/>
  <c r="U132" i="8" s="1"/>
  <c r="O131" i="8"/>
  <c r="S131" i="8" s="1"/>
  <c r="T131" i="8" s="1"/>
  <c r="U131" i="8" s="1"/>
  <c r="O121" i="8"/>
  <c r="S121" i="8" s="1"/>
  <c r="T121" i="8" s="1"/>
  <c r="U121" i="8" s="1"/>
  <c r="O120" i="8"/>
  <c r="S120" i="8" s="1"/>
  <c r="T120" i="8" s="1"/>
  <c r="U120" i="8" s="1"/>
  <c r="O119" i="8"/>
  <c r="S119" i="8" s="1"/>
  <c r="T119" i="8" s="1"/>
  <c r="U119" i="8" s="1"/>
  <c r="O115" i="8"/>
  <c r="S115" i="8" s="1"/>
  <c r="T115" i="8" s="1"/>
  <c r="U115" i="8" s="1"/>
  <c r="U13" i="29" s="1"/>
  <c r="O114" i="8"/>
  <c r="S114" i="8" s="1"/>
  <c r="T114" i="8" s="1"/>
  <c r="U114" i="8" s="1"/>
  <c r="O113" i="8"/>
  <c r="S113" i="8" s="1"/>
  <c r="T113" i="8" s="1"/>
  <c r="U113" i="8" s="1"/>
  <c r="Y12" i="30" l="1"/>
  <c r="AB12" i="30"/>
  <c r="X10" i="34"/>
  <c r="U10" i="34"/>
  <c r="AA10" i="34"/>
  <c r="S10" i="34"/>
  <c r="U16" i="34"/>
  <c r="X16" i="34"/>
  <c r="AA16" i="34"/>
  <c r="S16" i="34"/>
  <c r="Z14" i="34"/>
  <c r="Y14" i="34"/>
  <c r="AB14" i="34"/>
  <c r="X18" i="34"/>
  <c r="U18" i="34"/>
  <c r="AA18" i="34"/>
  <c r="S18" i="34"/>
  <c r="AB20" i="34"/>
  <c r="Z20" i="34"/>
  <c r="Y20" i="34"/>
  <c r="U12" i="34"/>
  <c r="X12" i="34"/>
  <c r="AA12" i="34"/>
  <c r="S12" i="34"/>
  <c r="Z21" i="34"/>
  <c r="Y21" i="34"/>
  <c r="AB21" i="34"/>
  <c r="U13" i="34"/>
  <c r="AA13" i="34"/>
  <c r="X13" i="34"/>
  <c r="S13" i="34"/>
  <c r="X9" i="34"/>
  <c r="U9" i="34"/>
  <c r="S9" i="34"/>
  <c r="AA9" i="34"/>
  <c r="X19" i="34"/>
  <c r="S19" i="34"/>
  <c r="U19" i="34"/>
  <c r="AA19" i="34"/>
  <c r="Y17" i="34"/>
  <c r="AB17" i="34"/>
  <c r="Z17" i="34"/>
  <c r="Y11" i="34"/>
  <c r="Z11" i="34"/>
  <c r="AB11" i="34"/>
  <c r="Q7" i="34"/>
  <c r="Z8" i="34"/>
  <c r="AB8" i="34"/>
  <c r="Y8" i="34"/>
  <c r="X15" i="34"/>
  <c r="AA15" i="34"/>
  <c r="U15" i="34"/>
  <c r="S15" i="34"/>
  <c r="X16" i="33"/>
  <c r="S16" i="33"/>
  <c r="U16" i="33"/>
  <c r="AA16" i="33"/>
  <c r="Z8" i="33"/>
  <c r="Y8" i="33"/>
  <c r="AB8" i="33"/>
  <c r="S9" i="33"/>
  <c r="U9" i="33"/>
  <c r="X9" i="33"/>
  <c r="AA9" i="33"/>
  <c r="AB14" i="33"/>
  <c r="Y14" i="33"/>
  <c r="Z14" i="33"/>
  <c r="X12" i="33"/>
  <c r="U12" i="33"/>
  <c r="S12" i="33"/>
  <c r="AA12" i="33"/>
  <c r="U10" i="33"/>
  <c r="S10" i="33"/>
  <c r="X10" i="33"/>
  <c r="AA10" i="33"/>
  <c r="U13" i="33"/>
  <c r="S13" i="33"/>
  <c r="X13" i="33"/>
  <c r="AA13" i="33"/>
  <c r="Y11" i="33"/>
  <c r="Z11" i="33"/>
  <c r="AB11" i="33"/>
  <c r="Q7" i="33"/>
  <c r="Z18" i="33"/>
  <c r="Y18" i="33"/>
  <c r="AB18" i="33"/>
  <c r="U15" i="33"/>
  <c r="S15" i="33"/>
  <c r="AA15" i="33"/>
  <c r="X15" i="33"/>
  <c r="Y17" i="33"/>
  <c r="Z17" i="33"/>
  <c r="AB17" i="33"/>
  <c r="AA16" i="29"/>
  <c r="AA25" i="30"/>
  <c r="Q19" i="30" s="1"/>
  <c r="S25" i="30"/>
  <c r="Q8" i="30" s="1"/>
  <c r="K9" i="30" s="1"/>
  <c r="X8" i="29"/>
  <c r="U8" i="29"/>
  <c r="AA8" i="29"/>
  <c r="S8" i="29"/>
  <c r="V119" i="8"/>
  <c r="U18" i="29"/>
  <c r="X18" i="29"/>
  <c r="S18" i="29"/>
  <c r="AA18" i="29"/>
  <c r="S9" i="29"/>
  <c r="X9" i="29"/>
  <c r="AA9" i="29"/>
  <c r="U9" i="29"/>
  <c r="V137" i="8"/>
  <c r="V116" i="8"/>
  <c r="X13" i="29"/>
  <c r="AB13" i="29" s="1"/>
  <c r="X19" i="29"/>
  <c r="S19" i="29"/>
  <c r="AA19" i="29"/>
  <c r="U19" i="29"/>
  <c r="V131" i="8"/>
  <c r="U16" i="29"/>
  <c r="AA13" i="29"/>
  <c r="V125" i="8"/>
  <c r="U24" i="29"/>
  <c r="S24" i="29"/>
  <c r="AA24" i="29"/>
  <c r="X24" i="29"/>
  <c r="V140" i="8"/>
  <c r="U20" i="29"/>
  <c r="AA20" i="29"/>
  <c r="S20" i="29"/>
  <c r="X20" i="29"/>
  <c r="S16" i="29"/>
  <c r="Q11" i="30"/>
  <c r="U10" i="29"/>
  <c r="S13" i="29"/>
  <c r="V113" i="8"/>
  <c r="S25" i="29"/>
  <c r="AA25" i="29"/>
  <c r="X25" i="29"/>
  <c r="U25" i="29"/>
  <c r="S21" i="29"/>
  <c r="AA21" i="29"/>
  <c r="X21" i="29"/>
  <c r="U21" i="29"/>
  <c r="S10" i="29"/>
  <c r="X15" i="29"/>
  <c r="U15" i="29"/>
  <c r="S15" i="29"/>
  <c r="AA15" i="29"/>
  <c r="AA12" i="29"/>
  <c r="X12" i="29"/>
  <c r="S12" i="29"/>
  <c r="U12" i="29"/>
  <c r="V128" i="8"/>
  <c r="X22" i="29"/>
  <c r="U22" i="29"/>
  <c r="S22" i="29"/>
  <c r="AA22" i="29"/>
  <c r="X10" i="29"/>
  <c r="Y10" i="29" s="1"/>
  <c r="V134" i="8"/>
  <c r="U25" i="30"/>
  <c r="Z23" i="30"/>
  <c r="Y23" i="30"/>
  <c r="AB23" i="30"/>
  <c r="Z16" i="29"/>
  <c r="AB16" i="29"/>
  <c r="Y16" i="29"/>
  <c r="X25" i="30"/>
  <c r="Q16" i="30"/>
  <c r="AB17" i="30"/>
  <c r="Y17" i="30"/>
  <c r="Z17" i="30"/>
  <c r="Z20" i="30"/>
  <c r="Y20" i="30"/>
  <c r="AB20" i="30"/>
  <c r="O105" i="8"/>
  <c r="O104" i="8"/>
  <c r="O103" i="8"/>
  <c r="O102" i="8"/>
  <c r="O101" i="8"/>
  <c r="O100" i="8"/>
  <c r="O99" i="8"/>
  <c r="O98" i="8"/>
  <c r="O97" i="8"/>
  <c r="O96" i="8"/>
  <c r="O95" i="8"/>
  <c r="S91" i="8"/>
  <c r="O90" i="8"/>
  <c r="S90" i="8" s="1"/>
  <c r="O89" i="8"/>
  <c r="S89" i="8" s="1"/>
  <c r="O88" i="8"/>
  <c r="S88" i="8" s="1"/>
  <c r="O87" i="8"/>
  <c r="S87" i="8" s="1"/>
  <c r="O86" i="8"/>
  <c r="S86" i="8" s="1"/>
  <c r="O85" i="8"/>
  <c r="S85" i="8" s="1"/>
  <c r="O84" i="8"/>
  <c r="S84" i="8" s="1"/>
  <c r="O83" i="8"/>
  <c r="S83" i="8" s="1"/>
  <c r="O82" i="8"/>
  <c r="S82" i="8" s="1"/>
  <c r="O81" i="8"/>
  <c r="S81" i="8" s="1"/>
  <c r="O80" i="8"/>
  <c r="S80" i="8" s="1"/>
  <c r="O79" i="8"/>
  <c r="S79" i="8" s="1"/>
  <c r="O78" i="8"/>
  <c r="S78" i="8" s="1"/>
  <c r="O77" i="8"/>
  <c r="S77" i="8" s="1"/>
  <c r="O76" i="8"/>
  <c r="S76" i="8" s="1"/>
  <c r="O75" i="8"/>
  <c r="S75" i="8" s="1"/>
  <c r="O74" i="8"/>
  <c r="S74" i="8" s="1"/>
  <c r="O73" i="8"/>
  <c r="S73" i="8" s="1"/>
  <c r="O72" i="8"/>
  <c r="S72" i="8" s="1"/>
  <c r="O71" i="8"/>
  <c r="S71" i="8" s="1"/>
  <c r="O70" i="8"/>
  <c r="O65" i="8"/>
  <c r="S65" i="8" s="1"/>
  <c r="O64" i="8"/>
  <c r="S64" i="8" s="1"/>
  <c r="O63" i="8"/>
  <c r="S63" i="8" s="1"/>
  <c r="O62" i="8"/>
  <c r="S62" i="8" s="1"/>
  <c r="O61" i="8"/>
  <c r="S61" i="8" s="1"/>
  <c r="O60" i="8"/>
  <c r="S60" i="8" s="1"/>
  <c r="O59" i="8"/>
  <c r="S59" i="8" s="1"/>
  <c r="O58" i="8"/>
  <c r="S58" i="8" s="1"/>
  <c r="O57" i="8"/>
  <c r="S57" i="8" s="1"/>
  <c r="O56" i="8"/>
  <c r="S56" i="8" s="1"/>
  <c r="O55" i="8"/>
  <c r="S55" i="8" s="1"/>
  <c r="O54" i="8"/>
  <c r="S54" i="8" s="1"/>
  <c r="O53" i="8"/>
  <c r="S53" i="8" s="1"/>
  <c r="S52" i="8"/>
  <c r="O51" i="8"/>
  <c r="S51" i="8" s="1"/>
  <c r="O50" i="8"/>
  <c r="S50" i="8" s="1"/>
  <c r="O49" i="8"/>
  <c r="S49" i="8" s="1"/>
  <c r="O48" i="8"/>
  <c r="S48" i="8" s="1"/>
  <c r="O47" i="8"/>
  <c r="S47" i="8" s="1"/>
  <c r="O46" i="8"/>
  <c r="S46" i="8" s="1"/>
  <c r="O45" i="8"/>
  <c r="S45" i="8" s="1"/>
  <c r="O44" i="8"/>
  <c r="S44" i="8" s="1"/>
  <c r="O43" i="8"/>
  <c r="S43" i="8" s="1"/>
  <c r="O42" i="8"/>
  <c r="S42" i="8" s="1"/>
  <c r="O41" i="8"/>
  <c r="S41" i="8" s="1"/>
  <c r="O40" i="8"/>
  <c r="S40" i="8" s="1"/>
  <c r="O39" i="8"/>
  <c r="S39" i="8" s="1"/>
  <c r="O38" i="8"/>
  <c r="S38" i="8" s="1"/>
  <c r="O37" i="8"/>
  <c r="S37" i="8" s="1"/>
  <c r="O36" i="8"/>
  <c r="S36" i="8" s="1"/>
  <c r="O35" i="8"/>
  <c r="S35" i="8" s="1"/>
  <c r="O34" i="8"/>
  <c r="S34" i="8" s="1"/>
  <c r="O33" i="8"/>
  <c r="S33" i="8" s="1"/>
  <c r="O32" i="8"/>
  <c r="S32" i="8" s="1"/>
  <c r="O31" i="8"/>
  <c r="S31" i="8" s="1"/>
  <c r="O30" i="8"/>
  <c r="S30" i="8" s="1"/>
  <c r="O29" i="8"/>
  <c r="S29" i="8" s="1"/>
  <c r="O28" i="8"/>
  <c r="S28" i="8" s="1"/>
  <c r="O27" i="8"/>
  <c r="S27" i="8" s="1"/>
  <c r="O26" i="8"/>
  <c r="S26" i="8" s="1"/>
  <c r="O25" i="8"/>
  <c r="S25" i="8" s="1"/>
  <c r="O24" i="8"/>
  <c r="S24" i="8" s="1"/>
  <c r="O23" i="8"/>
  <c r="S23" i="8" s="1"/>
  <c r="O22" i="8"/>
  <c r="S22" i="8" s="1"/>
  <c r="O21" i="8"/>
  <c r="S21" i="8" s="1"/>
  <c r="O20" i="8"/>
  <c r="S20" i="8" s="1"/>
  <c r="O19" i="8"/>
  <c r="S19" i="8" s="1"/>
  <c r="O18" i="8"/>
  <c r="S18" i="8" s="1"/>
  <c r="O17" i="8"/>
  <c r="S17" i="8" s="1"/>
  <c r="O16" i="8"/>
  <c r="S16" i="8" s="1"/>
  <c r="O15" i="8"/>
  <c r="S15" i="8" s="1"/>
  <c r="O14" i="8"/>
  <c r="S14" i="8" s="1"/>
  <c r="O13" i="8"/>
  <c r="S13" i="8" s="1"/>
  <c r="O12" i="8"/>
  <c r="S12" i="8" s="1"/>
  <c r="O11" i="8"/>
  <c r="S11" i="8" s="1"/>
  <c r="O10" i="8"/>
  <c r="S10" i="8" s="1"/>
  <c r="O9" i="8"/>
  <c r="S9" i="8" s="1"/>
  <c r="O8" i="8"/>
  <c r="Q11" i="34" l="1"/>
  <c r="S22" i="34"/>
  <c r="Q8" i="34" s="1"/>
  <c r="K9" i="34" s="1"/>
  <c r="AA22" i="34"/>
  <c r="Q19" i="34" s="1"/>
  <c r="U22" i="34"/>
  <c r="Z9" i="34"/>
  <c r="Y9" i="34"/>
  <c r="AB9" i="34"/>
  <c r="Z18" i="34"/>
  <c r="Y18" i="34"/>
  <c r="AB18" i="34"/>
  <c r="Y16" i="34"/>
  <c r="AB16" i="34"/>
  <c r="Z16" i="34"/>
  <c r="X22" i="34"/>
  <c r="Z13" i="34"/>
  <c r="Y13" i="34"/>
  <c r="AB13" i="34"/>
  <c r="Z19" i="34"/>
  <c r="AB19" i="34"/>
  <c r="Y19" i="34"/>
  <c r="AA19" i="33"/>
  <c r="Q19" i="33" s="1"/>
  <c r="N9" i="33" s="1"/>
  <c r="N8" i="33" s="1"/>
  <c r="Y15" i="34"/>
  <c r="Z15" i="34"/>
  <c r="AB15" i="34"/>
  <c r="Z12" i="34"/>
  <c r="Y12" i="34"/>
  <c r="AB12" i="34"/>
  <c r="S19" i="33"/>
  <c r="Q8" i="33" s="1"/>
  <c r="K8" i="33" s="1"/>
  <c r="Q16" i="34"/>
  <c r="Y10" i="34"/>
  <c r="Z10" i="34"/>
  <c r="AB10" i="34"/>
  <c r="X19" i="33"/>
  <c r="U19" i="33"/>
  <c r="Y13" i="33"/>
  <c r="AB13" i="33"/>
  <c r="Z13" i="33"/>
  <c r="AB9" i="33"/>
  <c r="Y9" i="33"/>
  <c r="Z9" i="33"/>
  <c r="Z12" i="33"/>
  <c r="Y12" i="33"/>
  <c r="AB12" i="33"/>
  <c r="Z15" i="33"/>
  <c r="AB15" i="33"/>
  <c r="Y15" i="33"/>
  <c r="Y10" i="33"/>
  <c r="Z10" i="33"/>
  <c r="AB10" i="33"/>
  <c r="Q11" i="33"/>
  <c r="Q16" i="33"/>
  <c r="Y16" i="33"/>
  <c r="Z16" i="33"/>
  <c r="AB16" i="33"/>
  <c r="N10" i="30"/>
  <c r="N11" i="30" s="1"/>
  <c r="N9" i="30"/>
  <c r="N8" i="30" s="1"/>
  <c r="G77" i="30" s="1"/>
  <c r="K10" i="30"/>
  <c r="K11" i="30" s="1"/>
  <c r="Y13" i="29"/>
  <c r="Z13" i="29"/>
  <c r="K8" i="30"/>
  <c r="K81" i="30" s="1"/>
  <c r="AB10" i="29"/>
  <c r="AB25" i="30"/>
  <c r="Q18" i="30" s="1"/>
  <c r="L8" i="30" s="1"/>
  <c r="L9" i="30" s="1"/>
  <c r="L56" i="30" s="1"/>
  <c r="Q15" i="30"/>
  <c r="Z10" i="29"/>
  <c r="Z25" i="30"/>
  <c r="Q13" i="30" s="1"/>
  <c r="M8" i="30" s="1"/>
  <c r="M9" i="30" s="1"/>
  <c r="M61" i="30" s="1"/>
  <c r="Z12" i="29"/>
  <c r="AB12" i="29"/>
  <c r="Y12" i="29"/>
  <c r="Z21" i="29"/>
  <c r="AB21" i="29"/>
  <c r="Y21" i="29"/>
  <c r="Y25" i="29"/>
  <c r="Z25" i="29"/>
  <c r="AB25" i="29"/>
  <c r="S11" i="29"/>
  <c r="X11" i="29"/>
  <c r="AA11" i="29"/>
  <c r="U11" i="29"/>
  <c r="S14" i="29"/>
  <c r="AA14" i="29"/>
  <c r="X14" i="29"/>
  <c r="U14" i="29"/>
  <c r="Y8" i="29"/>
  <c r="AB8" i="29"/>
  <c r="Z8" i="29"/>
  <c r="Z18" i="29"/>
  <c r="AB18" i="29"/>
  <c r="Y18" i="29"/>
  <c r="Z22" i="29"/>
  <c r="AB22" i="29"/>
  <c r="Y22" i="29"/>
  <c r="AB24" i="29"/>
  <c r="Y24" i="29"/>
  <c r="Z24" i="29"/>
  <c r="AA23" i="29"/>
  <c r="X23" i="29"/>
  <c r="U23" i="29"/>
  <c r="S23" i="29"/>
  <c r="AB15" i="29"/>
  <c r="Y15" i="29"/>
  <c r="Z15" i="29"/>
  <c r="AB20" i="29"/>
  <c r="Y20" i="29"/>
  <c r="Z20" i="29"/>
  <c r="Q7" i="29"/>
  <c r="X17" i="29"/>
  <c r="U17" i="29"/>
  <c r="AA17" i="29"/>
  <c r="S17" i="29"/>
  <c r="Z19" i="29"/>
  <c r="AB19" i="29"/>
  <c r="Y19" i="29"/>
  <c r="Y9" i="29"/>
  <c r="Z9" i="29"/>
  <c r="AB9" i="29"/>
  <c r="Y25" i="30"/>
  <c r="G60" i="30" l="1"/>
  <c r="N10" i="34"/>
  <c r="N11" i="34" s="1"/>
  <c r="K9" i="33"/>
  <c r="K71" i="33" s="1"/>
  <c r="K8" i="34"/>
  <c r="K66" i="34" s="1"/>
  <c r="K10" i="34"/>
  <c r="K11" i="34" s="1"/>
  <c r="N9" i="34"/>
  <c r="N8" i="34" s="1"/>
  <c r="N73" i="34" s="1"/>
  <c r="K10" i="33"/>
  <c r="K11" i="33" s="1"/>
  <c r="Q15" i="33"/>
  <c r="Y22" i="34"/>
  <c r="Z22" i="34"/>
  <c r="Q13" i="34" s="1"/>
  <c r="M8" i="34" s="1"/>
  <c r="M9" i="34" s="1"/>
  <c r="M78" i="34" s="1"/>
  <c r="AB22" i="34"/>
  <c r="Q18" i="34" s="1"/>
  <c r="L8" i="34" s="1"/>
  <c r="L9" i="34" s="1"/>
  <c r="Q15" i="34"/>
  <c r="G68" i="30"/>
  <c r="AB19" i="33"/>
  <c r="Q18" i="33" s="1"/>
  <c r="L8" i="33" s="1"/>
  <c r="L9" i="33" s="1"/>
  <c r="E61" i="33" s="1"/>
  <c r="N45" i="30"/>
  <c r="H16" i="30"/>
  <c r="G80" i="30"/>
  <c r="N36" i="30"/>
  <c r="G71" i="30"/>
  <c r="G49" i="30"/>
  <c r="N48" i="30"/>
  <c r="Z19" i="33"/>
  <c r="Q13" i="33" s="1"/>
  <c r="M8" i="33" s="1"/>
  <c r="M9" i="33" s="1"/>
  <c r="M77" i="33" s="1"/>
  <c r="G61" i="30"/>
  <c r="Y19" i="33"/>
  <c r="N10" i="33"/>
  <c r="N11" i="33" s="1"/>
  <c r="N30" i="33"/>
  <c r="G35" i="33"/>
  <c r="N76" i="33"/>
  <c r="N68" i="33"/>
  <c r="N60" i="33"/>
  <c r="N52" i="33"/>
  <c r="N44" i="33"/>
  <c r="N36" i="33"/>
  <c r="G31" i="33"/>
  <c r="G73" i="33"/>
  <c r="G65" i="33"/>
  <c r="G57" i="33"/>
  <c r="G49" i="33"/>
  <c r="G41" i="33"/>
  <c r="G33" i="33"/>
  <c r="H12" i="33"/>
  <c r="N66" i="33"/>
  <c r="N50" i="33"/>
  <c r="N34" i="33"/>
  <c r="G71" i="33"/>
  <c r="G47" i="33"/>
  <c r="G30" i="33"/>
  <c r="N49" i="33"/>
  <c r="N75" i="33"/>
  <c r="N67" i="33"/>
  <c r="N59" i="33"/>
  <c r="N51" i="33"/>
  <c r="N43" i="33"/>
  <c r="N35" i="33"/>
  <c r="H14" i="33"/>
  <c r="G72" i="33"/>
  <c r="G64" i="33"/>
  <c r="G56" i="33"/>
  <c r="G48" i="33"/>
  <c r="G40" i="33"/>
  <c r="G32" i="33"/>
  <c r="H17" i="33"/>
  <c r="N74" i="33"/>
  <c r="N58" i="33"/>
  <c r="N42" i="33"/>
  <c r="G29" i="33"/>
  <c r="G63" i="33"/>
  <c r="G55" i="33"/>
  <c r="G39" i="33"/>
  <c r="H16" i="33"/>
  <c r="N65" i="33"/>
  <c r="N41" i="33"/>
  <c r="N57" i="33"/>
  <c r="N73" i="33"/>
  <c r="N71" i="33"/>
  <c r="N63" i="33"/>
  <c r="N55" i="33"/>
  <c r="N47" i="33"/>
  <c r="N39" i="33"/>
  <c r="N31" i="33"/>
  <c r="G76" i="33"/>
  <c r="G68" i="33"/>
  <c r="G60" i="33"/>
  <c r="G52" i="33"/>
  <c r="G44" i="33"/>
  <c r="G36" i="33"/>
  <c r="H10" i="33"/>
  <c r="N78" i="33"/>
  <c r="N70" i="33"/>
  <c r="N62" i="33"/>
  <c r="N54" i="33"/>
  <c r="N46" i="33"/>
  <c r="N38" i="33"/>
  <c r="G75" i="33"/>
  <c r="G67" i="33"/>
  <c r="G59" i="33"/>
  <c r="G51" i="33"/>
  <c r="G43" i="33"/>
  <c r="H18" i="33"/>
  <c r="N77" i="33"/>
  <c r="G70" i="33"/>
  <c r="N69" i="33"/>
  <c r="N37" i="33"/>
  <c r="G69" i="33"/>
  <c r="G46" i="33"/>
  <c r="H8" i="33"/>
  <c r="N64" i="33"/>
  <c r="N33" i="33"/>
  <c r="G66" i="33"/>
  <c r="G45" i="33"/>
  <c r="H15" i="33"/>
  <c r="G61" i="33"/>
  <c r="G78" i="33"/>
  <c r="G37" i="33"/>
  <c r="N40" i="33"/>
  <c r="N61" i="33"/>
  <c r="N32" i="33"/>
  <c r="G62" i="33"/>
  <c r="G42" i="33"/>
  <c r="H9" i="33"/>
  <c r="N56" i="33"/>
  <c r="G38" i="33"/>
  <c r="N53" i="33"/>
  <c r="G58" i="33"/>
  <c r="N72" i="33"/>
  <c r="N29" i="33"/>
  <c r="G50" i="33"/>
  <c r="N48" i="33"/>
  <c r="G77" i="33"/>
  <c r="G54" i="33"/>
  <c r="G34" i="33"/>
  <c r="N45" i="33"/>
  <c r="G74" i="33"/>
  <c r="G53" i="33"/>
  <c r="H11" i="33"/>
  <c r="H13" i="33"/>
  <c r="E12" i="33"/>
  <c r="D72" i="33"/>
  <c r="G46" i="30"/>
  <c r="G64" i="30"/>
  <c r="N64" i="30"/>
  <c r="G84" i="30"/>
  <c r="N61" i="30"/>
  <c r="N65" i="30"/>
  <c r="N84" i="30"/>
  <c r="G53" i="30"/>
  <c r="N66" i="30"/>
  <c r="H22" i="30"/>
  <c r="N63" i="30"/>
  <c r="G51" i="30"/>
  <c r="N58" i="30"/>
  <c r="H20" i="30"/>
  <c r="G83" i="30"/>
  <c r="N57" i="30"/>
  <c r="H19" i="30"/>
  <c r="G41" i="30"/>
  <c r="G72" i="30"/>
  <c r="N72" i="30"/>
  <c r="G73" i="30"/>
  <c r="N46" i="30"/>
  <c r="G58" i="30"/>
  <c r="N54" i="30"/>
  <c r="H17" i="30"/>
  <c r="N76" i="30"/>
  <c r="N74" i="30"/>
  <c r="N50" i="30"/>
  <c r="N77" i="30"/>
  <c r="H21" i="30"/>
  <c r="G70" i="30"/>
  <c r="N70" i="30"/>
  <c r="D44" i="30"/>
  <c r="D64" i="30"/>
  <c r="K72" i="30"/>
  <c r="D72" i="30"/>
  <c r="D81" i="30"/>
  <c r="K67" i="30"/>
  <c r="E17" i="30"/>
  <c r="K55" i="30"/>
  <c r="K37" i="30"/>
  <c r="D66" i="30"/>
  <c r="E24" i="30"/>
  <c r="D55" i="30"/>
  <c r="E23" i="30"/>
  <c r="K60" i="30"/>
  <c r="K79" i="30"/>
  <c r="K56" i="30"/>
  <c r="D69" i="30"/>
  <c r="K82" i="30"/>
  <c r="K77" i="30"/>
  <c r="E14" i="30"/>
  <c r="E9" i="30"/>
  <c r="K53" i="30"/>
  <c r="D45" i="30"/>
  <c r="E8" i="30"/>
  <c r="D53" i="30"/>
  <c r="K70" i="30"/>
  <c r="E12" i="30"/>
  <c r="D46" i="30"/>
  <c r="K46" i="30"/>
  <c r="D47" i="30"/>
  <c r="E16" i="30"/>
  <c r="K69" i="30"/>
  <c r="D82" i="30"/>
  <c r="D56" i="30"/>
  <c r="K74" i="30"/>
  <c r="D41" i="30"/>
  <c r="D83" i="30"/>
  <c r="D67" i="30"/>
  <c r="K76" i="30"/>
  <c r="K42" i="30"/>
  <c r="D80" i="30"/>
  <c r="D52" i="30"/>
  <c r="D51" i="30"/>
  <c r="E11" i="30"/>
  <c r="D77" i="30"/>
  <c r="K78" i="30"/>
  <c r="K51" i="30"/>
  <c r="D49" i="30"/>
  <c r="K54" i="30"/>
  <c r="D62" i="30"/>
  <c r="K61" i="30"/>
  <c r="K83" i="30"/>
  <c r="D50" i="30"/>
  <c r="K57" i="30"/>
  <c r="D71" i="30"/>
  <c r="E15" i="30"/>
  <c r="D58" i="30"/>
  <c r="K40" i="30"/>
  <c r="D48" i="30"/>
  <c r="D35" i="30"/>
  <c r="E21" i="30"/>
  <c r="K44" i="30"/>
  <c r="E22" i="30"/>
  <c r="D68" i="30"/>
  <c r="K38" i="30"/>
  <c r="D40" i="30"/>
  <c r="D54" i="30"/>
  <c r="D39" i="30"/>
  <c r="K59" i="30"/>
  <c r="D42" i="30"/>
  <c r="D57" i="30"/>
  <c r="D43" i="30"/>
  <c r="K41" i="30"/>
  <c r="D63" i="30"/>
  <c r="G78" i="30"/>
  <c r="G76" i="30"/>
  <c r="N81" i="30"/>
  <c r="G44" i="30"/>
  <c r="H13" i="30"/>
  <c r="G37" i="30"/>
  <c r="G50" i="30"/>
  <c r="N41" i="30"/>
  <c r="N56" i="30"/>
  <c r="G67" i="30"/>
  <c r="G65" i="30"/>
  <c r="H23" i="30"/>
  <c r="N69" i="30"/>
  <c r="G42" i="30"/>
  <c r="G82" i="30"/>
  <c r="G54" i="30"/>
  <c r="G35" i="30"/>
  <c r="H10" i="30"/>
  <c r="G59" i="30"/>
  <c r="G55" i="30"/>
  <c r="N43" i="30"/>
  <c r="N60" i="30"/>
  <c r="N51" i="30"/>
  <c r="G69" i="30"/>
  <c r="N55" i="30"/>
  <c r="N73" i="30"/>
  <c r="N59" i="30"/>
  <c r="N62" i="30"/>
  <c r="G43" i="30"/>
  <c r="N47" i="30"/>
  <c r="N39" i="30"/>
  <c r="N35" i="30"/>
  <c r="G62" i="30"/>
  <c r="N52" i="30"/>
  <c r="N82" i="30"/>
  <c r="N44" i="30"/>
  <c r="G47" i="30"/>
  <c r="N71" i="30"/>
  <c r="G81" i="30"/>
  <c r="N75" i="30"/>
  <c r="H11" i="30"/>
  <c r="N83" i="30"/>
  <c r="H12" i="30"/>
  <c r="N38" i="30"/>
  <c r="H14" i="30"/>
  <c r="N42" i="30"/>
  <c r="N78" i="30"/>
  <c r="H24" i="30"/>
  <c r="G63" i="30"/>
  <c r="N80" i="30"/>
  <c r="G38" i="30"/>
  <c r="N79" i="30"/>
  <c r="G74" i="30"/>
  <c r="G36" i="30"/>
  <c r="N40" i="30"/>
  <c r="G40" i="30"/>
  <c r="N53" i="30"/>
  <c r="G48" i="30"/>
  <c r="G66" i="30"/>
  <c r="G52" i="30"/>
  <c r="G79" i="30"/>
  <c r="G56" i="30"/>
  <c r="G57" i="30"/>
  <c r="N37" i="30"/>
  <c r="H9" i="30"/>
  <c r="G39" i="30"/>
  <c r="N67" i="30"/>
  <c r="H15" i="30"/>
  <c r="G45" i="30"/>
  <c r="N49" i="30"/>
  <c r="H18" i="30"/>
  <c r="N68" i="30"/>
  <c r="H8" i="30"/>
  <c r="G75" i="30"/>
  <c r="D70" i="30"/>
  <c r="K65" i="30"/>
  <c r="E10" i="30"/>
  <c r="K73" i="30"/>
  <c r="K36" i="30"/>
  <c r="D59" i="30"/>
  <c r="K47" i="30"/>
  <c r="D75" i="30"/>
  <c r="K68" i="30"/>
  <c r="D79" i="30"/>
  <c r="E20" i="30"/>
  <c r="E13" i="30"/>
  <c r="K43" i="30"/>
  <c r="E18" i="30"/>
  <c r="K35" i="30"/>
  <c r="D73" i="30"/>
  <c r="D37" i="30"/>
  <c r="K84" i="30"/>
  <c r="K63" i="30"/>
  <c r="K80" i="30"/>
  <c r="K75" i="30"/>
  <c r="D84" i="30"/>
  <c r="D38" i="30"/>
  <c r="D76" i="30"/>
  <c r="D78" i="30"/>
  <c r="K66" i="30"/>
  <c r="K48" i="30"/>
  <c r="K71" i="30"/>
  <c r="D61" i="30"/>
  <c r="E19" i="30"/>
  <c r="D74" i="30"/>
  <c r="D65" i="30"/>
  <c r="K62" i="30"/>
  <c r="K64" i="30"/>
  <c r="K49" i="30"/>
  <c r="K39" i="30"/>
  <c r="K50" i="30"/>
  <c r="K52" i="30"/>
  <c r="K58" i="30"/>
  <c r="D60" i="30"/>
  <c r="K45" i="30"/>
  <c r="D36" i="30"/>
  <c r="E82" i="30"/>
  <c r="E74" i="30"/>
  <c r="L73" i="30"/>
  <c r="E51" i="30"/>
  <c r="F10" i="30"/>
  <c r="E43" i="30"/>
  <c r="L61" i="30"/>
  <c r="L82" i="30"/>
  <c r="E69" i="30"/>
  <c r="L75" i="30"/>
  <c r="E71" i="30"/>
  <c r="L83" i="30"/>
  <c r="L66" i="30"/>
  <c r="E62" i="30"/>
  <c r="E67" i="30"/>
  <c r="E70" i="30"/>
  <c r="E36" i="30"/>
  <c r="L37" i="30"/>
  <c r="L76" i="30"/>
  <c r="L45" i="30"/>
  <c r="E61" i="30"/>
  <c r="F24" i="30"/>
  <c r="L84" i="30"/>
  <c r="E64" i="30"/>
  <c r="E72" i="30"/>
  <c r="L78" i="30"/>
  <c r="F8" i="30"/>
  <c r="E73" i="30"/>
  <c r="M10" i="30"/>
  <c r="M11" i="30" s="1"/>
  <c r="E81" i="30"/>
  <c r="L69" i="30"/>
  <c r="E55" i="30"/>
  <c r="F18" i="30"/>
  <c r="E60" i="30"/>
  <c r="L57" i="30"/>
  <c r="L43" i="30"/>
  <c r="L44" i="30"/>
  <c r="F19" i="30"/>
  <c r="L46" i="30"/>
  <c r="E41" i="30"/>
  <c r="L55" i="30"/>
  <c r="E42" i="30"/>
  <c r="L72" i="30"/>
  <c r="E76" i="30"/>
  <c r="F17" i="30"/>
  <c r="E83" i="30"/>
  <c r="L77" i="30"/>
  <c r="E47" i="30"/>
  <c r="E37" i="30"/>
  <c r="L51" i="30"/>
  <c r="E38" i="30"/>
  <c r="L52" i="30"/>
  <c r="E40" i="30"/>
  <c r="L54" i="30"/>
  <c r="E49" i="30"/>
  <c r="L63" i="30"/>
  <c r="E50" i="30"/>
  <c r="L80" i="30"/>
  <c r="E79" i="30"/>
  <c r="E52" i="30"/>
  <c r="L53" i="30"/>
  <c r="F16" i="30"/>
  <c r="E68" i="30"/>
  <c r="E45" i="30"/>
  <c r="L59" i="30"/>
  <c r="E46" i="30"/>
  <c r="L60" i="30"/>
  <c r="E48" i="30"/>
  <c r="L62" i="30"/>
  <c r="E57" i="30"/>
  <c r="L71" i="30"/>
  <c r="E58" i="30"/>
  <c r="L10" i="30"/>
  <c r="L11" i="30" s="1"/>
  <c r="L50" i="30"/>
  <c r="F13" i="30"/>
  <c r="E75" i="30"/>
  <c r="L74" i="30"/>
  <c r="E44" i="30"/>
  <c r="L41" i="30"/>
  <c r="E53" i="30"/>
  <c r="L67" i="30"/>
  <c r="E54" i="30"/>
  <c r="L68" i="30"/>
  <c r="E56" i="30"/>
  <c r="L70" i="30"/>
  <c r="E65" i="30"/>
  <c r="L79" i="30"/>
  <c r="E66" i="30"/>
  <c r="E59" i="30"/>
  <c r="L42" i="30"/>
  <c r="F9" i="30"/>
  <c r="E63" i="30"/>
  <c r="L58" i="30"/>
  <c r="F15" i="30"/>
  <c r="E77" i="30"/>
  <c r="F23" i="30"/>
  <c r="E78" i="30"/>
  <c r="F21" i="30"/>
  <c r="E80" i="30"/>
  <c r="F14" i="30"/>
  <c r="L39" i="30"/>
  <c r="F22" i="30"/>
  <c r="L40" i="30"/>
  <c r="E35" i="30"/>
  <c r="L49" i="30"/>
  <c r="L65" i="30"/>
  <c r="E39" i="30"/>
  <c r="E84" i="30"/>
  <c r="L81" i="30"/>
  <c r="F11" i="30"/>
  <c r="L35" i="30"/>
  <c r="L36" i="30"/>
  <c r="F12" i="30"/>
  <c r="L38" i="30"/>
  <c r="F20" i="30"/>
  <c r="L47" i="30"/>
  <c r="L64" i="30"/>
  <c r="L48" i="30"/>
  <c r="U26" i="29"/>
  <c r="AA26" i="29"/>
  <c r="Q19" i="29" s="1"/>
  <c r="N9" i="29" s="1"/>
  <c r="N8" i="29" s="1"/>
  <c r="G23" i="30"/>
  <c r="G13" i="30"/>
  <c r="M58" i="30"/>
  <c r="F35" i="30"/>
  <c r="F69" i="30"/>
  <c r="F42" i="30"/>
  <c r="G22" i="30"/>
  <c r="F51" i="30"/>
  <c r="Z14" i="29"/>
  <c r="Y14" i="29"/>
  <c r="AB14" i="29"/>
  <c r="M76" i="30"/>
  <c r="F63" i="30"/>
  <c r="F39" i="30"/>
  <c r="F67" i="30"/>
  <c r="F62" i="30"/>
  <c r="M64" i="30"/>
  <c r="G8" i="30"/>
  <c r="F76" i="30"/>
  <c r="Y11" i="29"/>
  <c r="AB11" i="29"/>
  <c r="Z11" i="29"/>
  <c r="X26" i="29"/>
  <c r="Q16" i="29"/>
  <c r="M56" i="30"/>
  <c r="F47" i="30"/>
  <c r="M57" i="30"/>
  <c r="M54" i="30"/>
  <c r="S26" i="29"/>
  <c r="Q8" i="29" s="1"/>
  <c r="F41" i="30"/>
  <c r="M49" i="30"/>
  <c r="G10" i="30"/>
  <c r="Q11" i="29"/>
  <c r="M52" i="30"/>
  <c r="F57" i="30"/>
  <c r="F55" i="30"/>
  <c r="F79" i="30"/>
  <c r="F38" i="30"/>
  <c r="Z17" i="29"/>
  <c r="AB17" i="29"/>
  <c r="Y17" i="29"/>
  <c r="Y23" i="29"/>
  <c r="Z23" i="29"/>
  <c r="AB23" i="29"/>
  <c r="G12" i="30"/>
  <c r="M42" i="30"/>
  <c r="M83" i="30"/>
  <c r="M63" i="30"/>
  <c r="M60" i="30"/>
  <c r="F72" i="30"/>
  <c r="M70" i="30"/>
  <c r="M46" i="30"/>
  <c r="M65" i="30"/>
  <c r="M44" i="30"/>
  <c r="F64" i="30"/>
  <c r="F58" i="30"/>
  <c r="M66" i="30"/>
  <c r="M48" i="30"/>
  <c r="M84" i="30"/>
  <c r="M62" i="30"/>
  <c r="F61" i="30"/>
  <c r="M41" i="30"/>
  <c r="G16" i="30"/>
  <c r="M45" i="30"/>
  <c r="F59" i="30"/>
  <c r="M74" i="30"/>
  <c r="M40" i="30"/>
  <c r="M80" i="30"/>
  <c r="M78" i="30"/>
  <c r="F56" i="30"/>
  <c r="M35" i="30"/>
  <c r="F68" i="30"/>
  <c r="M53" i="30"/>
  <c r="F45" i="30"/>
  <c r="M75" i="30"/>
  <c r="G24" i="30"/>
  <c r="F65" i="30"/>
  <c r="G17" i="30"/>
  <c r="G21" i="30"/>
  <c r="F60" i="30"/>
  <c r="M36" i="30"/>
  <c r="F83" i="30"/>
  <c r="F82" i="30"/>
  <c r="M82" i="30"/>
  <c r="G11" i="30"/>
  <c r="F49" i="30"/>
  <c r="F53" i="30"/>
  <c r="F50" i="30"/>
  <c r="M47" i="30"/>
  <c r="G15" i="30"/>
  <c r="F84" i="30"/>
  <c r="M81" i="30"/>
  <c r="G19" i="30"/>
  <c r="M67" i="30"/>
  <c r="M59" i="30"/>
  <c r="M43" i="30"/>
  <c r="F78" i="30"/>
  <c r="M38" i="30"/>
  <c r="M50" i="30"/>
  <c r="F48" i="30"/>
  <c r="G20" i="30"/>
  <c r="M37" i="30"/>
  <c r="F37" i="30"/>
  <c r="F80" i="30"/>
  <c r="M77" i="30"/>
  <c r="F46" i="30"/>
  <c r="M71" i="30"/>
  <c r="M51" i="30"/>
  <c r="M68" i="30"/>
  <c r="F66" i="30"/>
  <c r="M39" i="30"/>
  <c r="F77" i="30"/>
  <c r="F73" i="30"/>
  <c r="F44" i="30"/>
  <c r="F81" i="30"/>
  <c r="G14" i="30"/>
  <c r="F54" i="30"/>
  <c r="M55" i="30"/>
  <c r="F74" i="30"/>
  <c r="F43" i="30"/>
  <c r="M79" i="30"/>
  <c r="M73" i="30"/>
  <c r="F36" i="30"/>
  <c r="F71" i="30"/>
  <c r="M72" i="30"/>
  <c r="F52" i="30"/>
  <c r="F75" i="30"/>
  <c r="M69" i="30"/>
  <c r="G9" i="30"/>
  <c r="F40" i="30"/>
  <c r="F70" i="30"/>
  <c r="G18" i="30"/>
  <c r="D9" i="28"/>
  <c r="D8" i="28"/>
  <c r="R200" i="8"/>
  <c r="T200" i="8" s="1"/>
  <c r="U200" i="8" s="1"/>
  <c r="D11" i="28" s="1"/>
  <c r="R199" i="8"/>
  <c r="T199" i="8" s="1"/>
  <c r="U199" i="8" s="1"/>
  <c r="D10" i="28" s="1"/>
  <c r="R202" i="8"/>
  <c r="T202" i="8" s="1"/>
  <c r="U202" i="8" s="1"/>
  <c r="D13" i="28" s="1"/>
  <c r="R201" i="8"/>
  <c r="T201" i="8" s="1"/>
  <c r="U201" i="8" s="1"/>
  <c r="D12" i="28" s="1"/>
  <c r="R204" i="8"/>
  <c r="T204" i="8" s="1"/>
  <c r="U204" i="8" s="1"/>
  <c r="D15" i="28" s="1"/>
  <c r="R203" i="8"/>
  <c r="T203" i="8" s="1"/>
  <c r="U203" i="8" s="1"/>
  <c r="D14" i="28" s="1"/>
  <c r="R206" i="8"/>
  <c r="T206" i="8" s="1"/>
  <c r="U206" i="8" s="1"/>
  <c r="D17" i="28" s="1"/>
  <c r="R205" i="8"/>
  <c r="T205" i="8" s="1"/>
  <c r="U205" i="8" s="1"/>
  <c r="D16" i="28" s="1"/>
  <c r="R208" i="8"/>
  <c r="T208" i="8" s="1"/>
  <c r="U208" i="8" s="1"/>
  <c r="D19" i="28" s="1"/>
  <c r="R207" i="8"/>
  <c r="T207" i="8" s="1"/>
  <c r="U207" i="8" s="1"/>
  <c r="D18" i="28" s="1"/>
  <c r="R75" i="8"/>
  <c r="T75" i="8" s="1"/>
  <c r="U75" i="8" s="1"/>
  <c r="R74" i="8"/>
  <c r="T74" i="8" s="1"/>
  <c r="U74" i="8" s="1"/>
  <c r="R73" i="8"/>
  <c r="T73" i="8" s="1"/>
  <c r="U73" i="8" s="1"/>
  <c r="R78" i="8"/>
  <c r="T78" i="8" s="1"/>
  <c r="U78" i="8" s="1"/>
  <c r="R77" i="8"/>
  <c r="T77" i="8" s="1"/>
  <c r="U77" i="8" s="1"/>
  <c r="R76" i="8"/>
  <c r="T76" i="8" s="1"/>
  <c r="U76" i="8" s="1"/>
  <c r="R81" i="8"/>
  <c r="T81" i="8" s="1"/>
  <c r="U81" i="8" s="1"/>
  <c r="R80" i="8"/>
  <c r="T80" i="8" s="1"/>
  <c r="U80" i="8" s="1"/>
  <c r="R79" i="8"/>
  <c r="T79" i="8" s="1"/>
  <c r="U79" i="8" s="1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V34" i="9" s="1"/>
  <c r="C35" i="9"/>
  <c r="T35" i="9" s="1"/>
  <c r="C36" i="9"/>
  <c r="C37" i="9"/>
  <c r="V37" i="9" s="1"/>
  <c r="C38" i="9"/>
  <c r="T38" i="9" s="1"/>
  <c r="C39" i="9"/>
  <c r="C40" i="9"/>
  <c r="V40" i="9" s="1"/>
  <c r="C41" i="9"/>
  <c r="C42" i="9"/>
  <c r="C43" i="9"/>
  <c r="V43" i="9" s="1"/>
  <c r="C44" i="9"/>
  <c r="C45" i="9"/>
  <c r="C46" i="9"/>
  <c r="V46" i="9" s="1"/>
  <c r="C47" i="9"/>
  <c r="C48" i="9"/>
  <c r="C49" i="9"/>
  <c r="V49" i="9" s="1"/>
  <c r="W49" i="9" s="1"/>
  <c r="C50" i="9"/>
  <c r="V50" i="9" s="1"/>
  <c r="C51" i="9"/>
  <c r="T51" i="9" s="1"/>
  <c r="C52" i="9"/>
  <c r="T52" i="9" s="1"/>
  <c r="C53" i="9"/>
  <c r="C54" i="9"/>
  <c r="C55" i="9"/>
  <c r="V55" i="9" s="1"/>
  <c r="W55" i="9" s="1"/>
  <c r="C56" i="9"/>
  <c r="V56" i="9" s="1"/>
  <c r="C57" i="9"/>
  <c r="C58" i="9"/>
  <c r="V58" i="9" s="1"/>
  <c r="C59" i="9"/>
  <c r="T59" i="9" s="1"/>
  <c r="C60" i="9"/>
  <c r="C61" i="9"/>
  <c r="V61" i="9" s="1"/>
  <c r="C62" i="9"/>
  <c r="T62" i="9" s="1"/>
  <c r="C63" i="9"/>
  <c r="C64" i="9"/>
  <c r="C65" i="9"/>
  <c r="C8" i="9"/>
  <c r="K56" i="33" l="1"/>
  <c r="D41" i="33"/>
  <c r="K66" i="33"/>
  <c r="D45" i="33"/>
  <c r="D48" i="33"/>
  <c r="D35" i="33"/>
  <c r="D66" i="33"/>
  <c r="D57" i="33"/>
  <c r="K74" i="33"/>
  <c r="D61" i="33"/>
  <c r="K37" i="33"/>
  <c r="D59" i="33"/>
  <c r="K31" i="33"/>
  <c r="D52" i="33"/>
  <c r="D32" i="33"/>
  <c r="D43" i="33"/>
  <c r="D53" i="33"/>
  <c r="D34" i="33"/>
  <c r="K55" i="33"/>
  <c r="K39" i="33"/>
  <c r="D37" i="33"/>
  <c r="D39" i="33"/>
  <c r="D33" i="33"/>
  <c r="D62" i="33"/>
  <c r="K51" i="33"/>
  <c r="D50" i="33"/>
  <c r="D58" i="33"/>
  <c r="E9" i="33"/>
  <c r="E8" i="33"/>
  <c r="D38" i="33"/>
  <c r="K54" i="33"/>
  <c r="K46" i="33"/>
  <c r="E14" i="33"/>
  <c r="D67" i="33"/>
  <c r="D76" i="33"/>
  <c r="K60" i="33"/>
  <c r="K35" i="33"/>
  <c r="E17" i="33"/>
  <c r="K48" i="33"/>
  <c r="D32" i="34"/>
  <c r="D56" i="34"/>
  <c r="D35" i="34"/>
  <c r="D66" i="34"/>
  <c r="E15" i="34"/>
  <c r="K63" i="34"/>
  <c r="K33" i="34"/>
  <c r="D72" i="34"/>
  <c r="E11" i="34"/>
  <c r="K52" i="34"/>
  <c r="D69" i="34"/>
  <c r="K37" i="34"/>
  <c r="K40" i="34"/>
  <c r="G60" i="34"/>
  <c r="G56" i="34"/>
  <c r="E15" i="33"/>
  <c r="E18" i="33"/>
  <c r="K68" i="33"/>
  <c r="K78" i="33"/>
  <c r="K50" i="33"/>
  <c r="K34" i="33"/>
  <c r="D74" i="33"/>
  <c r="D49" i="33"/>
  <c r="K49" i="33"/>
  <c r="D68" i="33"/>
  <c r="K41" i="33"/>
  <c r="D29" i="33"/>
  <c r="D40" i="33"/>
  <c r="K32" i="33"/>
  <c r="K75" i="33"/>
  <c r="E16" i="33"/>
  <c r="D46" i="33"/>
  <c r="K53" i="33"/>
  <c r="D64" i="33"/>
  <c r="E13" i="33"/>
  <c r="E10" i="33"/>
  <c r="K38" i="33"/>
  <c r="D69" i="33"/>
  <c r="K30" i="33"/>
  <c r="K33" i="33"/>
  <c r="D31" i="33"/>
  <c r="K72" i="33"/>
  <c r="D77" i="33"/>
  <c r="D71" i="33"/>
  <c r="K61" i="33"/>
  <c r="K47" i="33"/>
  <c r="D73" i="33"/>
  <c r="K43" i="33"/>
  <c r="K52" i="33"/>
  <c r="K76" i="33"/>
  <c r="K45" i="33"/>
  <c r="K63" i="33"/>
  <c r="D78" i="33"/>
  <c r="D63" i="33"/>
  <c r="E11" i="33"/>
  <c r="D36" i="33"/>
  <c r="K69" i="33"/>
  <c r="D65" i="33"/>
  <c r="D55" i="33"/>
  <c r="K29" i="33"/>
  <c r="D56" i="33"/>
  <c r="K73" i="33"/>
  <c r="D54" i="33"/>
  <c r="K59" i="33"/>
  <c r="K44" i="33"/>
  <c r="K70" i="33"/>
  <c r="K36" i="33"/>
  <c r="D44" i="33"/>
  <c r="K64" i="33"/>
  <c r="K40" i="33"/>
  <c r="D51" i="33"/>
  <c r="K67" i="33"/>
  <c r="K62" i="33"/>
  <c r="D60" i="33"/>
  <c r="D70" i="33"/>
  <c r="D47" i="33"/>
  <c r="K57" i="33"/>
  <c r="D30" i="33"/>
  <c r="K58" i="33"/>
  <c r="K77" i="33"/>
  <c r="K42" i="33"/>
  <c r="D42" i="33"/>
  <c r="K65" i="33"/>
  <c r="D75" i="33"/>
  <c r="N42" i="34"/>
  <c r="N80" i="34"/>
  <c r="E14" i="34"/>
  <c r="D53" i="34"/>
  <c r="K10" i="29"/>
  <c r="K11" i="29" s="1"/>
  <c r="N69" i="34"/>
  <c r="H20" i="34"/>
  <c r="H9" i="34"/>
  <c r="G79" i="34"/>
  <c r="G75" i="34"/>
  <c r="G54" i="34"/>
  <c r="N41" i="34"/>
  <c r="G57" i="34"/>
  <c r="G45" i="34"/>
  <c r="G43" i="34"/>
  <c r="N40" i="34"/>
  <c r="H8" i="34"/>
  <c r="G66" i="34"/>
  <c r="G51" i="34"/>
  <c r="N75" i="34"/>
  <c r="G36" i="34"/>
  <c r="N60" i="34"/>
  <c r="H13" i="34"/>
  <c r="N45" i="34"/>
  <c r="G70" i="34"/>
  <c r="G55" i="34"/>
  <c r="N79" i="34"/>
  <c r="G32" i="34"/>
  <c r="N56" i="34"/>
  <c r="H14" i="34"/>
  <c r="N50" i="34"/>
  <c r="G59" i="34"/>
  <c r="H12" i="34"/>
  <c r="G44" i="34"/>
  <c r="N68" i="34"/>
  <c r="H16" i="34"/>
  <c r="N53" i="34"/>
  <c r="N54" i="34"/>
  <c r="G63" i="34"/>
  <c r="G34" i="34"/>
  <c r="G40" i="34"/>
  <c r="N64" i="34"/>
  <c r="H21" i="34"/>
  <c r="G42" i="34"/>
  <c r="N67" i="34"/>
  <c r="N52" i="34"/>
  <c r="G77" i="34"/>
  <c r="G46" i="34"/>
  <c r="G47" i="34"/>
  <c r="N71" i="34"/>
  <c r="N35" i="34"/>
  <c r="N48" i="34"/>
  <c r="N70" i="34"/>
  <c r="N66" i="34"/>
  <c r="G67" i="34"/>
  <c r="G58" i="34"/>
  <c r="G52" i="34"/>
  <c r="N76" i="34"/>
  <c r="G37" i="34"/>
  <c r="N61" i="34"/>
  <c r="N78" i="34"/>
  <c r="G71" i="34"/>
  <c r="N34" i="34"/>
  <c r="G48" i="34"/>
  <c r="N72" i="34"/>
  <c r="H19" i="34"/>
  <c r="N33" i="34"/>
  <c r="N43" i="34"/>
  <c r="N74" i="34"/>
  <c r="G68" i="34"/>
  <c r="G50" i="34"/>
  <c r="G53" i="34"/>
  <c r="N77" i="34"/>
  <c r="N36" i="34"/>
  <c r="N47" i="34"/>
  <c r="G78" i="34"/>
  <c r="G64" i="34"/>
  <c r="H17" i="34"/>
  <c r="G65" i="34"/>
  <c r="N37" i="34"/>
  <c r="N51" i="34"/>
  <c r="H15" i="34"/>
  <c r="G76" i="34"/>
  <c r="G74" i="34"/>
  <c r="G61" i="34"/>
  <c r="N39" i="34"/>
  <c r="N32" i="34"/>
  <c r="N55" i="34"/>
  <c r="N62" i="34"/>
  <c r="G72" i="34"/>
  <c r="G62" i="34"/>
  <c r="G73" i="34"/>
  <c r="G35" i="34"/>
  <c r="N59" i="34"/>
  <c r="N38" i="34"/>
  <c r="N44" i="34"/>
  <c r="N58" i="34"/>
  <c r="G69" i="34"/>
  <c r="H11" i="34"/>
  <c r="G39" i="34"/>
  <c r="N63" i="34"/>
  <c r="H10" i="34"/>
  <c r="G80" i="34"/>
  <c r="N46" i="34"/>
  <c r="G81" i="34"/>
  <c r="N49" i="34"/>
  <c r="H18" i="34"/>
  <c r="G38" i="34"/>
  <c r="G33" i="34"/>
  <c r="N57" i="34"/>
  <c r="G41" i="34"/>
  <c r="N81" i="34"/>
  <c r="G49" i="34"/>
  <c r="E12" i="34"/>
  <c r="D74" i="34"/>
  <c r="K68" i="34"/>
  <c r="D58" i="34"/>
  <c r="K72" i="34"/>
  <c r="K45" i="34"/>
  <c r="K59" i="34"/>
  <c r="D57" i="34"/>
  <c r="K38" i="34"/>
  <c r="D44" i="34"/>
  <c r="E18" i="34"/>
  <c r="D80" i="34"/>
  <c r="E13" i="34"/>
  <c r="E10" i="34"/>
  <c r="K75" i="34"/>
  <c r="D34" i="34"/>
  <c r="D61" i="34"/>
  <c r="K80" i="34"/>
  <c r="K53" i="34"/>
  <c r="D76" i="34"/>
  <c r="D71" i="34"/>
  <c r="D78" i="34"/>
  <c r="D81" i="34"/>
  <c r="K34" i="34"/>
  <c r="K60" i="34"/>
  <c r="D47" i="34"/>
  <c r="D43" i="34"/>
  <c r="E17" i="34"/>
  <c r="D65" i="34"/>
  <c r="E20" i="34"/>
  <c r="D51" i="34"/>
  <c r="E16" i="34"/>
  <c r="K43" i="34"/>
  <c r="K47" i="34"/>
  <c r="K61" i="34"/>
  <c r="D73" i="34"/>
  <c r="D50" i="34"/>
  <c r="E19" i="34"/>
  <c r="K35" i="34"/>
  <c r="K55" i="34"/>
  <c r="K46" i="34"/>
  <c r="K50" i="34"/>
  <c r="E9" i="34"/>
  <c r="D52" i="34"/>
  <c r="K48" i="34"/>
  <c r="M10" i="34"/>
  <c r="M11" i="34" s="1"/>
  <c r="N65" i="34"/>
  <c r="D39" i="34"/>
  <c r="E8" i="34"/>
  <c r="K64" i="34"/>
  <c r="D75" i="34"/>
  <c r="K67" i="34"/>
  <c r="K32" i="34"/>
  <c r="K65" i="34"/>
  <c r="D38" i="34"/>
  <c r="D68" i="34"/>
  <c r="K49" i="34"/>
  <c r="D37" i="34"/>
  <c r="E58" i="33"/>
  <c r="K77" i="34"/>
  <c r="D49" i="34"/>
  <c r="K39" i="34"/>
  <c r="D42" i="34"/>
  <c r="D41" i="34"/>
  <c r="D62" i="34"/>
  <c r="K78" i="34"/>
  <c r="K79" i="34"/>
  <c r="K69" i="34"/>
  <c r="K51" i="34"/>
  <c r="K71" i="34"/>
  <c r="E54" i="33"/>
  <c r="K44" i="34"/>
  <c r="K58" i="34"/>
  <c r="E21" i="34"/>
  <c r="D36" i="34"/>
  <c r="K57" i="34"/>
  <c r="K70" i="34"/>
  <c r="D55" i="34"/>
  <c r="D63" i="34"/>
  <c r="K42" i="34"/>
  <c r="D67" i="34"/>
  <c r="D33" i="34"/>
  <c r="D79" i="34"/>
  <c r="K81" i="34"/>
  <c r="D54" i="34"/>
  <c r="D70" i="34"/>
  <c r="K56" i="34"/>
  <c r="D77" i="34"/>
  <c r="D64" i="34"/>
  <c r="K62" i="34"/>
  <c r="D46" i="34"/>
  <c r="D45" i="34"/>
  <c r="K54" i="34"/>
  <c r="D48" i="34"/>
  <c r="D59" i="34"/>
  <c r="K36" i="34"/>
  <c r="D40" i="34"/>
  <c r="K41" i="34"/>
  <c r="K73" i="34"/>
  <c r="K74" i="34"/>
  <c r="K76" i="34"/>
  <c r="D60" i="34"/>
  <c r="M72" i="34"/>
  <c r="F71" i="34"/>
  <c r="L37" i="33"/>
  <c r="E48" i="33"/>
  <c r="L48" i="33"/>
  <c r="L38" i="33"/>
  <c r="L49" i="33"/>
  <c r="E63" i="33"/>
  <c r="M60" i="34"/>
  <c r="M81" i="34"/>
  <c r="M73" i="34"/>
  <c r="M41" i="34"/>
  <c r="M66" i="34"/>
  <c r="F47" i="34"/>
  <c r="M52" i="34"/>
  <c r="M46" i="34"/>
  <c r="F45" i="34"/>
  <c r="F72" i="34"/>
  <c r="F54" i="34"/>
  <c r="F68" i="34"/>
  <c r="F80" i="34"/>
  <c r="F73" i="34"/>
  <c r="E30" i="33"/>
  <c r="E76" i="33"/>
  <c r="G9" i="34"/>
  <c r="G16" i="34"/>
  <c r="F74" i="34"/>
  <c r="F66" i="34"/>
  <c r="M44" i="34"/>
  <c r="M53" i="34"/>
  <c r="F41" i="34"/>
  <c r="M45" i="34"/>
  <c r="F81" i="34"/>
  <c r="F76" i="34"/>
  <c r="M34" i="34"/>
  <c r="M67" i="34"/>
  <c r="M68" i="34"/>
  <c r="M36" i="34"/>
  <c r="F75" i="34"/>
  <c r="F50" i="34"/>
  <c r="F42" i="34"/>
  <c r="F65" i="34"/>
  <c r="F46" i="34"/>
  <c r="M58" i="34"/>
  <c r="G11" i="34"/>
  <c r="G14" i="34"/>
  <c r="M48" i="34"/>
  <c r="G12" i="34"/>
  <c r="G15" i="34"/>
  <c r="F43" i="34"/>
  <c r="F56" i="34"/>
  <c r="F78" i="34"/>
  <c r="F62" i="34"/>
  <c r="M64" i="34"/>
  <c r="F44" i="34"/>
  <c r="M51" i="34"/>
  <c r="M40" i="34"/>
  <c r="G19" i="34"/>
  <c r="L32" i="33"/>
  <c r="F18" i="33"/>
  <c r="F38" i="34"/>
  <c r="M76" i="34"/>
  <c r="F48" i="34"/>
  <c r="M62" i="34"/>
  <c r="F70" i="34"/>
  <c r="F36" i="34"/>
  <c r="F52" i="34"/>
  <c r="M50" i="34"/>
  <c r="F33" i="34"/>
  <c r="M56" i="34"/>
  <c r="F79" i="34"/>
  <c r="M49" i="34"/>
  <c r="M77" i="34"/>
  <c r="M47" i="34"/>
  <c r="M75" i="34"/>
  <c r="M79" i="34"/>
  <c r="M54" i="34"/>
  <c r="G18" i="34"/>
  <c r="M55" i="34"/>
  <c r="L30" i="33"/>
  <c r="E33" i="33"/>
  <c r="F51" i="34"/>
  <c r="M32" i="34"/>
  <c r="M33" i="34"/>
  <c r="M74" i="34"/>
  <c r="F40" i="34"/>
  <c r="M65" i="34"/>
  <c r="F61" i="34"/>
  <c r="F37" i="34"/>
  <c r="G8" i="34"/>
  <c r="F69" i="34"/>
  <c r="M80" i="34"/>
  <c r="M42" i="34"/>
  <c r="M59" i="34"/>
  <c r="F55" i="34"/>
  <c r="G13" i="34"/>
  <c r="M43" i="34"/>
  <c r="L58" i="33"/>
  <c r="L33" i="33"/>
  <c r="M37" i="34"/>
  <c r="G21" i="34"/>
  <c r="M63" i="34"/>
  <c r="M57" i="34"/>
  <c r="M61" i="34"/>
  <c r="F53" i="34"/>
  <c r="F34" i="34"/>
  <c r="F32" i="34"/>
  <c r="F49" i="34"/>
  <c r="F67" i="34"/>
  <c r="G17" i="34"/>
  <c r="F64" i="34"/>
  <c r="M70" i="34"/>
  <c r="F60" i="34"/>
  <c r="L79" i="34"/>
  <c r="L71" i="34"/>
  <c r="L63" i="34"/>
  <c r="L55" i="34"/>
  <c r="L47" i="34"/>
  <c r="L39" i="34"/>
  <c r="F17" i="34"/>
  <c r="E78" i="34"/>
  <c r="E70" i="34"/>
  <c r="E62" i="34"/>
  <c r="E54" i="34"/>
  <c r="E46" i="34"/>
  <c r="E37" i="34"/>
  <c r="F12" i="34"/>
  <c r="L70" i="34"/>
  <c r="L62" i="34"/>
  <c r="L54" i="34"/>
  <c r="L46" i="34"/>
  <c r="L38" i="34"/>
  <c r="L78" i="34"/>
  <c r="F16" i="34"/>
  <c r="E77" i="34"/>
  <c r="E69" i="34"/>
  <c r="E61" i="34"/>
  <c r="E53" i="34"/>
  <c r="E45" i="34"/>
  <c r="E36" i="34"/>
  <c r="F11" i="34"/>
  <c r="E43" i="34"/>
  <c r="L77" i="34"/>
  <c r="L69" i="34"/>
  <c r="L61" i="34"/>
  <c r="L53" i="34"/>
  <c r="L45" i="34"/>
  <c r="L37" i="34"/>
  <c r="F14" i="34"/>
  <c r="E76" i="34"/>
  <c r="E68" i="34"/>
  <c r="E60" i="34"/>
  <c r="E52" i="34"/>
  <c r="E44" i="34"/>
  <c r="E35" i="34"/>
  <c r="F10" i="34"/>
  <c r="L76" i="34"/>
  <c r="L68" i="34"/>
  <c r="L60" i="34"/>
  <c r="L52" i="34"/>
  <c r="L44" i="34"/>
  <c r="L36" i="34"/>
  <c r="E38" i="34"/>
  <c r="E75" i="34"/>
  <c r="E67" i="34"/>
  <c r="E34" i="34"/>
  <c r="L75" i="34"/>
  <c r="L67" i="34"/>
  <c r="L59" i="34"/>
  <c r="L51" i="34"/>
  <c r="L43" i="34"/>
  <c r="L35" i="34"/>
  <c r="F21" i="34"/>
  <c r="E74" i="34"/>
  <c r="E66" i="34"/>
  <c r="E58" i="34"/>
  <c r="E50" i="34"/>
  <c r="E42" i="34"/>
  <c r="E33" i="34"/>
  <c r="F8" i="34"/>
  <c r="L81" i="34"/>
  <c r="L65" i="34"/>
  <c r="L49" i="34"/>
  <c r="L33" i="34"/>
  <c r="E72" i="34"/>
  <c r="E56" i="34"/>
  <c r="E40" i="34"/>
  <c r="F15" i="34"/>
  <c r="L80" i="34"/>
  <c r="L72" i="34"/>
  <c r="L56" i="34"/>
  <c r="L40" i="34"/>
  <c r="E79" i="34"/>
  <c r="E63" i="34"/>
  <c r="E47" i="34"/>
  <c r="F20" i="34"/>
  <c r="E51" i="34"/>
  <c r="L74" i="34"/>
  <c r="L66" i="34"/>
  <c r="L58" i="34"/>
  <c r="L50" i="34"/>
  <c r="L42" i="34"/>
  <c r="L34" i="34"/>
  <c r="E81" i="34"/>
  <c r="E73" i="34"/>
  <c r="E65" i="34"/>
  <c r="E57" i="34"/>
  <c r="E49" i="34"/>
  <c r="E41" i="34"/>
  <c r="E32" i="34"/>
  <c r="F19" i="34"/>
  <c r="L73" i="34"/>
  <c r="L57" i="34"/>
  <c r="L41" i="34"/>
  <c r="E80" i="34"/>
  <c r="E64" i="34"/>
  <c r="E48" i="34"/>
  <c r="F18" i="34"/>
  <c r="L64" i="34"/>
  <c r="L48" i="34"/>
  <c r="L32" i="34"/>
  <c r="E71" i="34"/>
  <c r="E55" i="34"/>
  <c r="E39" i="34"/>
  <c r="F13" i="34"/>
  <c r="E59" i="34"/>
  <c r="F9" i="34"/>
  <c r="E75" i="33"/>
  <c r="L68" i="33"/>
  <c r="L62" i="33"/>
  <c r="M38" i="34"/>
  <c r="F35" i="34"/>
  <c r="F77" i="34"/>
  <c r="F59" i="34"/>
  <c r="F39" i="34"/>
  <c r="G20" i="34"/>
  <c r="F58" i="34"/>
  <c r="M35" i="34"/>
  <c r="M39" i="34"/>
  <c r="G10" i="34"/>
  <c r="F57" i="34"/>
  <c r="F63" i="34"/>
  <c r="M69" i="34"/>
  <c r="M71" i="34"/>
  <c r="L10" i="34"/>
  <c r="L11" i="34" s="1"/>
  <c r="L55" i="33"/>
  <c r="L45" i="33"/>
  <c r="E41" i="33"/>
  <c r="F11" i="33"/>
  <c r="F76" i="33"/>
  <c r="E43" i="33"/>
  <c r="L53" i="33"/>
  <c r="L36" i="33"/>
  <c r="L10" i="33"/>
  <c r="L11" i="33" s="1"/>
  <c r="M72" i="33"/>
  <c r="M60" i="33"/>
  <c r="M76" i="33"/>
  <c r="E67" i="33"/>
  <c r="E29" i="33"/>
  <c r="F17" i="33"/>
  <c r="E57" i="33"/>
  <c r="E47" i="33"/>
  <c r="E40" i="33"/>
  <c r="L52" i="33"/>
  <c r="E44" i="33"/>
  <c r="E53" i="33"/>
  <c r="L63" i="33"/>
  <c r="L42" i="33"/>
  <c r="L71" i="33"/>
  <c r="E62" i="33"/>
  <c r="L40" i="33"/>
  <c r="M10" i="33"/>
  <c r="M11" i="33" s="1"/>
  <c r="F38" i="33"/>
  <c r="F34" i="33"/>
  <c r="F73" i="33"/>
  <c r="L73" i="33"/>
  <c r="L74" i="33"/>
  <c r="E73" i="33"/>
  <c r="L65" i="33"/>
  <c r="E45" i="33"/>
  <c r="F8" i="33"/>
  <c r="L51" i="33"/>
  <c r="L72" i="33"/>
  <c r="E49" i="33"/>
  <c r="L56" i="33"/>
  <c r="L70" i="33"/>
  <c r="E52" i="33"/>
  <c r="L77" i="33"/>
  <c r="L69" i="33"/>
  <c r="F67" i="33"/>
  <c r="M33" i="33"/>
  <c r="G15" i="33"/>
  <c r="L60" i="33"/>
  <c r="E35" i="33"/>
  <c r="L78" i="33"/>
  <c r="E55" i="33"/>
  <c r="L67" i="33"/>
  <c r="E51" i="33"/>
  <c r="L41" i="33"/>
  <c r="E65" i="33"/>
  <c r="L44" i="33"/>
  <c r="E37" i="33"/>
  <c r="L43" i="33"/>
  <c r="E74" i="33"/>
  <c r="E32" i="33"/>
  <c r="L31" i="33"/>
  <c r="M42" i="33"/>
  <c r="G12" i="33"/>
  <c r="M69" i="33"/>
  <c r="L59" i="33"/>
  <c r="E56" i="33"/>
  <c r="E68" i="33"/>
  <c r="L39" i="33"/>
  <c r="E59" i="33"/>
  <c r="E70" i="33"/>
  <c r="E69" i="33"/>
  <c r="E77" i="33"/>
  <c r="L35" i="33"/>
  <c r="L54" i="33"/>
  <c r="L34" i="33"/>
  <c r="E50" i="33"/>
  <c r="E42" i="33"/>
  <c r="L75" i="33"/>
  <c r="F49" i="33"/>
  <c r="F75" i="33"/>
  <c r="F59" i="33"/>
  <c r="L47" i="33"/>
  <c r="M47" i="33"/>
  <c r="F50" i="33"/>
  <c r="M31" i="33"/>
  <c r="F29" i="33"/>
  <c r="M49" i="33"/>
  <c r="M64" i="33"/>
  <c r="E38" i="33"/>
  <c r="E71" i="33"/>
  <c r="L50" i="33"/>
  <c r="E78" i="33"/>
  <c r="L76" i="33"/>
  <c r="L57" i="33"/>
  <c r="E31" i="33"/>
  <c r="E34" i="33"/>
  <c r="F15" i="33"/>
  <c r="F10" i="33"/>
  <c r="E64" i="33"/>
  <c r="L29" i="33"/>
  <c r="E72" i="33"/>
  <c r="E66" i="33"/>
  <c r="M40" i="33"/>
  <c r="F74" i="33"/>
  <c r="F13" i="33"/>
  <c r="F9" i="33"/>
  <c r="E46" i="33"/>
  <c r="L66" i="33"/>
  <c r="L61" i="33"/>
  <c r="E39" i="33"/>
  <c r="E36" i="33"/>
  <c r="F14" i="33"/>
  <c r="L64" i="33"/>
  <c r="F12" i="33"/>
  <c r="E60" i="33"/>
  <c r="F16" i="33"/>
  <c r="L46" i="33"/>
  <c r="M35" i="33"/>
  <c r="M62" i="33"/>
  <c r="F33" i="33"/>
  <c r="F37" i="33"/>
  <c r="F32" i="33"/>
  <c r="M58" i="33"/>
  <c r="F68" i="33"/>
  <c r="M70" i="33"/>
  <c r="F46" i="33"/>
  <c r="F31" i="33"/>
  <c r="M74" i="33"/>
  <c r="F61" i="33"/>
  <c r="G9" i="33"/>
  <c r="M61" i="33"/>
  <c r="M63" i="33"/>
  <c r="F78" i="33"/>
  <c r="M68" i="33"/>
  <c r="M59" i="33"/>
  <c r="F63" i="33"/>
  <c r="F48" i="33"/>
  <c r="F42" i="33"/>
  <c r="G10" i="33"/>
  <c r="F55" i="33"/>
  <c r="M37" i="33"/>
  <c r="F60" i="33"/>
  <c r="M75" i="33"/>
  <c r="F44" i="33"/>
  <c r="M54" i="33"/>
  <c r="M48" i="33"/>
  <c r="F64" i="33"/>
  <c r="F53" i="33"/>
  <c r="F58" i="33"/>
  <c r="M50" i="33"/>
  <c r="F71" i="33"/>
  <c r="M39" i="33"/>
  <c r="M36" i="33"/>
  <c r="M56" i="33"/>
  <c r="G13" i="33"/>
  <c r="G17" i="33"/>
  <c r="F77" i="33"/>
  <c r="F54" i="33"/>
  <c r="F51" i="33"/>
  <c r="G8" i="33"/>
  <c r="M52" i="33"/>
  <c r="M67" i="33"/>
  <c r="F39" i="33"/>
  <c r="M29" i="33"/>
  <c r="F35" i="33"/>
  <c r="M34" i="33"/>
  <c r="M45" i="33"/>
  <c r="F30" i="33"/>
  <c r="M53" i="33"/>
  <c r="F36" i="33"/>
  <c r="F70" i="33"/>
  <c r="F56" i="33"/>
  <c r="F40" i="33"/>
  <c r="G18" i="33"/>
  <c r="M73" i="33"/>
  <c r="M71" i="33"/>
  <c r="G14" i="33"/>
  <c r="G11" i="33"/>
  <c r="F47" i="33"/>
  <c r="M65" i="33"/>
  <c r="M41" i="33"/>
  <c r="F52" i="33"/>
  <c r="M30" i="33"/>
  <c r="M32" i="33"/>
  <c r="F43" i="33"/>
  <c r="M78" i="33"/>
  <c r="M55" i="33"/>
  <c r="F45" i="33"/>
  <c r="M57" i="33"/>
  <c r="F57" i="33"/>
  <c r="G16" i="33"/>
  <c r="M43" i="33"/>
  <c r="F72" i="33"/>
  <c r="F62" i="33"/>
  <c r="M46" i="33"/>
  <c r="M66" i="33"/>
  <c r="F69" i="33"/>
  <c r="F65" i="33"/>
  <c r="M44" i="33"/>
  <c r="M38" i="33"/>
  <c r="F66" i="33"/>
  <c r="M51" i="33"/>
  <c r="F41" i="33"/>
  <c r="Z26" i="29"/>
  <c r="Q13" i="29" s="1"/>
  <c r="M8" i="29" s="1"/>
  <c r="K9" i="29"/>
  <c r="K8" i="29"/>
  <c r="AB26" i="29"/>
  <c r="Q18" i="29" s="1"/>
  <c r="L8" i="29" s="1"/>
  <c r="L9" i="29" s="1"/>
  <c r="N10" i="29"/>
  <c r="N11" i="29" s="1"/>
  <c r="Q15" i="29"/>
  <c r="Y26" i="29"/>
  <c r="G45" i="29"/>
  <c r="H8" i="29"/>
  <c r="N63" i="29"/>
  <c r="N80" i="29"/>
  <c r="H16" i="29"/>
  <c r="N58" i="29"/>
  <c r="N56" i="29"/>
  <c r="N53" i="29"/>
  <c r="G74" i="29"/>
  <c r="N81" i="29"/>
  <c r="G41" i="29"/>
  <c r="G54" i="29"/>
  <c r="G47" i="29"/>
  <c r="G37" i="29"/>
  <c r="N55" i="29"/>
  <c r="G84" i="29"/>
  <c r="N67" i="29"/>
  <c r="N60" i="29"/>
  <c r="N79" i="29"/>
  <c r="G70" i="29"/>
  <c r="G66" i="29"/>
  <c r="N68" i="29"/>
  <c r="H12" i="29"/>
  <c r="G38" i="29"/>
  <c r="G80" i="29"/>
  <c r="G39" i="29"/>
  <c r="N37" i="29"/>
  <c r="H23" i="29"/>
  <c r="G64" i="29"/>
  <c r="G76" i="29"/>
  <c r="N46" i="29"/>
  <c r="H24" i="29"/>
  <c r="H25" i="29"/>
  <c r="G83" i="29"/>
  <c r="G72" i="29"/>
  <c r="G46" i="29"/>
  <c r="G58" i="29"/>
  <c r="N78" i="29"/>
  <c r="N83" i="29"/>
  <c r="G40" i="29"/>
  <c r="N40" i="29"/>
  <c r="G85" i="29"/>
  <c r="N75" i="29"/>
  <c r="N82" i="29"/>
  <c r="G68" i="29"/>
  <c r="N84" i="29"/>
  <c r="G67" i="29"/>
  <c r="H13" i="29"/>
  <c r="H14" i="29"/>
  <c r="G75" i="29"/>
  <c r="G48" i="29"/>
  <c r="N45" i="29"/>
  <c r="G50" i="29"/>
  <c r="N66" i="29"/>
  <c r="G63" i="29"/>
  <c r="N36" i="29"/>
  <c r="N48" i="29"/>
  <c r="N57" i="29"/>
  <c r="G77" i="29"/>
  <c r="N54" i="29"/>
  <c r="H21" i="29"/>
  <c r="G60" i="29"/>
  <c r="N39" i="29"/>
  <c r="G51" i="29"/>
  <c r="H15" i="29"/>
  <c r="G56" i="29"/>
  <c r="G59" i="29"/>
  <c r="N61" i="29"/>
  <c r="N49" i="29"/>
  <c r="G42" i="29"/>
  <c r="N70" i="29"/>
  <c r="N52" i="29"/>
  <c r="N50" i="29"/>
  <c r="G69" i="29"/>
  <c r="N41" i="29"/>
  <c r="G73" i="29"/>
  <c r="G71" i="29"/>
  <c r="G52" i="29"/>
  <c r="N85" i="29"/>
  <c r="G81" i="29"/>
  <c r="G55" i="29"/>
  <c r="G43" i="29"/>
  <c r="N65" i="29"/>
  <c r="N74" i="29"/>
  <c r="N77" i="29"/>
  <c r="H19" i="29"/>
  <c r="H22" i="29"/>
  <c r="N42" i="29"/>
  <c r="G61" i="29"/>
  <c r="N71" i="29"/>
  <c r="N69" i="29"/>
  <c r="G62" i="29"/>
  <c r="G44" i="29"/>
  <c r="N59" i="29"/>
  <c r="G65" i="29"/>
  <c r="N44" i="29"/>
  <c r="N72" i="29"/>
  <c r="H18" i="29"/>
  <c r="N64" i="29"/>
  <c r="H11" i="29"/>
  <c r="H20" i="29"/>
  <c r="G57" i="29"/>
  <c r="H10" i="29"/>
  <c r="G53" i="29"/>
  <c r="N47" i="29"/>
  <c r="N43" i="29"/>
  <c r="N62" i="29"/>
  <c r="G36" i="29"/>
  <c r="H17" i="29"/>
  <c r="N38" i="29"/>
  <c r="G49" i="29"/>
  <c r="N76" i="29"/>
  <c r="G82" i="29"/>
  <c r="N51" i="29"/>
  <c r="H9" i="29"/>
  <c r="G78" i="29"/>
  <c r="N73" i="29"/>
  <c r="G79" i="29"/>
  <c r="T61" i="9"/>
  <c r="V80" i="8"/>
  <c r="AG80" i="8" s="1"/>
  <c r="V81" i="8"/>
  <c r="AG81" i="8" s="1"/>
  <c r="T37" i="9"/>
  <c r="V38" i="9"/>
  <c r="W38" i="9" s="1"/>
  <c r="AA18" i="28"/>
  <c r="S18" i="28"/>
  <c r="U18" i="28"/>
  <c r="X18" i="28"/>
  <c r="S19" i="28"/>
  <c r="U19" i="28"/>
  <c r="X19" i="28"/>
  <c r="AA19" i="28"/>
  <c r="X16" i="28"/>
  <c r="U16" i="28"/>
  <c r="S16" i="28"/>
  <c r="AA16" i="28"/>
  <c r="X17" i="28"/>
  <c r="S17" i="28"/>
  <c r="U17" i="28"/>
  <c r="AA17" i="28"/>
  <c r="AA14" i="28"/>
  <c r="X14" i="28"/>
  <c r="U14" i="28"/>
  <c r="S14" i="28"/>
  <c r="U15" i="28"/>
  <c r="S15" i="28"/>
  <c r="X15" i="28"/>
  <c r="AA15" i="28"/>
  <c r="U12" i="28"/>
  <c r="S12" i="28"/>
  <c r="X12" i="28"/>
  <c r="AA12" i="28"/>
  <c r="X13" i="28"/>
  <c r="U13" i="28"/>
  <c r="S13" i="28"/>
  <c r="AA13" i="28"/>
  <c r="X10" i="28"/>
  <c r="S10" i="28"/>
  <c r="U10" i="28"/>
  <c r="AA10" i="28"/>
  <c r="U11" i="28"/>
  <c r="X11" i="28"/>
  <c r="S11" i="28"/>
  <c r="AA11" i="28"/>
  <c r="Q5" i="28"/>
  <c r="AA8" i="28"/>
  <c r="X8" i="28"/>
  <c r="U8" i="28"/>
  <c r="S8" i="28"/>
  <c r="S9" i="28"/>
  <c r="U9" i="28"/>
  <c r="X9" i="28"/>
  <c r="AA9" i="28"/>
  <c r="V59" i="9"/>
  <c r="W59" i="9" s="1"/>
  <c r="V52" i="9"/>
  <c r="W52" i="9" s="1"/>
  <c r="V35" i="9"/>
  <c r="W35" i="9" s="1"/>
  <c r="V62" i="9"/>
  <c r="W62" i="9" s="1"/>
  <c r="T43" i="9"/>
  <c r="T34" i="9"/>
  <c r="T55" i="9"/>
  <c r="T47" i="9"/>
  <c r="V47" i="9"/>
  <c r="V41" i="9"/>
  <c r="T49" i="9"/>
  <c r="T41" i="9"/>
  <c r="T40" i="9"/>
  <c r="W56" i="9"/>
  <c r="W50" i="9"/>
  <c r="V48" i="9"/>
  <c r="V51" i="9"/>
  <c r="V54" i="9"/>
  <c r="T48" i="9"/>
  <c r="T54" i="9"/>
  <c r="T50" i="9"/>
  <c r="T53" i="9"/>
  <c r="T56" i="9"/>
  <c r="V53" i="9"/>
  <c r="V44" i="9"/>
  <c r="T44" i="9"/>
  <c r="W58" i="9"/>
  <c r="V60" i="9"/>
  <c r="T60" i="9"/>
  <c r="W43" i="9"/>
  <c r="V45" i="9"/>
  <c r="T45" i="9"/>
  <c r="V42" i="9"/>
  <c r="T42" i="9"/>
  <c r="W37" i="9"/>
  <c r="V39" i="9"/>
  <c r="T39" i="9"/>
  <c r="W34" i="9"/>
  <c r="T58" i="9"/>
  <c r="V36" i="9"/>
  <c r="T36" i="9"/>
  <c r="W61" i="9"/>
  <c r="T46" i="9"/>
  <c r="W46" i="9"/>
  <c r="V57" i="9"/>
  <c r="T57" i="9"/>
  <c r="W40" i="9"/>
  <c r="V33" i="9"/>
  <c r="T33" i="9"/>
  <c r="M10" i="29" l="1"/>
  <c r="M11" i="29" s="1"/>
  <c r="L10" i="29"/>
  <c r="L11" i="29" s="1"/>
  <c r="E48" i="29"/>
  <c r="E63" i="29"/>
  <c r="E77" i="29"/>
  <c r="L68" i="29"/>
  <c r="E39" i="29"/>
  <c r="L84" i="29"/>
  <c r="L83" i="29"/>
  <c r="E73" i="29"/>
  <c r="E78" i="29"/>
  <c r="L54" i="29"/>
  <c r="L50" i="29"/>
  <c r="F13" i="29"/>
  <c r="F22" i="29"/>
  <c r="L59" i="29"/>
  <c r="L63" i="29"/>
  <c r="E47" i="29"/>
  <c r="E61" i="29"/>
  <c r="E72" i="29"/>
  <c r="L66" i="29"/>
  <c r="F15" i="29"/>
  <c r="F10" i="29"/>
  <c r="E76" i="29"/>
  <c r="F23" i="29"/>
  <c r="L46" i="29"/>
  <c r="F21" i="29"/>
  <c r="E67" i="29"/>
  <c r="F16" i="29"/>
  <c r="L71" i="29"/>
  <c r="F9" i="29"/>
  <c r="E54" i="29"/>
  <c r="L69" i="29"/>
  <c r="L55" i="29"/>
  <c r="E45" i="29"/>
  <c r="E56" i="29"/>
  <c r="L40" i="29"/>
  <c r="E68" i="29"/>
  <c r="E53" i="29"/>
  <c r="E36" i="29"/>
  <c r="E85" i="29"/>
  <c r="E66" i="29"/>
  <c r="L47" i="29"/>
  <c r="L80" i="29"/>
  <c r="E41" i="29"/>
  <c r="L43" i="29"/>
  <c r="L53" i="29"/>
  <c r="L39" i="29"/>
  <c r="E40" i="29"/>
  <c r="F17" i="29"/>
  <c r="L58" i="29"/>
  <c r="F19" i="29"/>
  <c r="L52" i="29"/>
  <c r="E57" i="29"/>
  <c r="E82" i="29"/>
  <c r="L42" i="29"/>
  <c r="E70" i="29"/>
  <c r="L78" i="29"/>
  <c r="L57" i="29"/>
  <c r="L70" i="29"/>
  <c r="L45" i="29"/>
  <c r="L82" i="29"/>
  <c r="F11" i="29"/>
  <c r="L64" i="29"/>
  <c r="F12" i="29"/>
  <c r="E59" i="29"/>
  <c r="L85" i="29"/>
  <c r="L90" i="29" s="1"/>
  <c r="M90" i="29" s="1"/>
  <c r="E65" i="29"/>
  <c r="L75" i="29"/>
  <c r="E58" i="29"/>
  <c r="L49" i="29"/>
  <c r="L41" i="29"/>
  <c r="E42" i="29"/>
  <c r="E83" i="29"/>
  <c r="L44" i="29"/>
  <c r="L62" i="29"/>
  <c r="L56" i="29"/>
  <c r="F8" i="29"/>
  <c r="E84" i="29"/>
  <c r="E52" i="29"/>
  <c r="L74" i="29"/>
  <c r="L79" i="29"/>
  <c r="E81" i="29"/>
  <c r="L81" i="29"/>
  <c r="E75" i="29"/>
  <c r="E51" i="29"/>
  <c r="L37" i="29"/>
  <c r="E50" i="29"/>
  <c r="L38" i="29"/>
  <c r="E80" i="29"/>
  <c r="L36" i="29"/>
  <c r="F18" i="29"/>
  <c r="F14" i="29"/>
  <c r="E71" i="29"/>
  <c r="E69" i="29"/>
  <c r="E60" i="29"/>
  <c r="E37" i="29"/>
  <c r="E44" i="29"/>
  <c r="F24" i="29"/>
  <c r="E49" i="29"/>
  <c r="L67" i="29"/>
  <c r="E38" i="29"/>
  <c r="L76" i="29"/>
  <c r="L61" i="29"/>
  <c r="E64" i="29"/>
  <c r="E79" i="29"/>
  <c r="F25" i="29"/>
  <c r="F20" i="29"/>
  <c r="E55" i="29"/>
  <c r="L77" i="29"/>
  <c r="L65" i="29"/>
  <c r="L51" i="29"/>
  <c r="L72" i="29"/>
  <c r="L48" i="29"/>
  <c r="E74" i="29"/>
  <c r="L60" i="29"/>
  <c r="E46" i="29"/>
  <c r="E62" i="29"/>
  <c r="E43" i="29"/>
  <c r="L73" i="29"/>
  <c r="E8" i="29"/>
  <c r="D63" i="29"/>
  <c r="E23" i="29"/>
  <c r="K41" i="29"/>
  <c r="D67" i="29"/>
  <c r="E21" i="29"/>
  <c r="E19" i="29"/>
  <c r="K76" i="29"/>
  <c r="K68" i="29"/>
  <c r="K67" i="29"/>
  <c r="D37" i="29"/>
  <c r="K80" i="29"/>
  <c r="D85" i="29"/>
  <c r="E17" i="29"/>
  <c r="D76" i="29"/>
  <c r="K62" i="29"/>
  <c r="D36" i="29"/>
  <c r="D71" i="29"/>
  <c r="D49" i="29"/>
  <c r="D84" i="29"/>
  <c r="K52" i="29"/>
  <c r="D57" i="29"/>
  <c r="K60" i="29"/>
  <c r="K53" i="29"/>
  <c r="D66" i="29"/>
  <c r="E11" i="29"/>
  <c r="E20" i="29"/>
  <c r="D64" i="29"/>
  <c r="D77" i="29"/>
  <c r="K38" i="29"/>
  <c r="D60" i="29"/>
  <c r="K65" i="29"/>
  <c r="K39" i="29"/>
  <c r="E25" i="29"/>
  <c r="K82" i="29"/>
  <c r="K42" i="29"/>
  <c r="K54" i="29"/>
  <c r="D73" i="29"/>
  <c r="K47" i="29"/>
  <c r="K58" i="29"/>
  <c r="D69" i="29"/>
  <c r="D74" i="29"/>
  <c r="K84" i="29"/>
  <c r="D41" i="29"/>
  <c r="D61" i="29"/>
  <c r="K85" i="29"/>
  <c r="E13" i="29"/>
  <c r="E16" i="29"/>
  <c r="D56" i="29"/>
  <c r="D70" i="29"/>
  <c r="D39" i="29"/>
  <c r="D48" i="29"/>
  <c r="D55" i="29"/>
  <c r="D46" i="29"/>
  <c r="D68" i="29"/>
  <c r="D44" i="29"/>
  <c r="D65" i="29"/>
  <c r="D75" i="29"/>
  <c r="K71" i="29"/>
  <c r="D78" i="29"/>
  <c r="K70" i="29"/>
  <c r="K56" i="29"/>
  <c r="E24" i="29"/>
  <c r="K64" i="29"/>
  <c r="D62" i="29"/>
  <c r="E14" i="29"/>
  <c r="D42" i="29"/>
  <c r="K79" i="29"/>
  <c r="D45" i="29"/>
  <c r="D43" i="29"/>
  <c r="D58" i="29"/>
  <c r="K83" i="29"/>
  <c r="E10" i="29"/>
  <c r="D50" i="29"/>
  <c r="K55" i="29"/>
  <c r="E18" i="29"/>
  <c r="D79" i="29"/>
  <c r="E15" i="29"/>
  <c r="K73" i="29"/>
  <c r="D51" i="29"/>
  <c r="K66" i="29"/>
  <c r="K37" i="29"/>
  <c r="K74" i="29"/>
  <c r="K72" i="29"/>
  <c r="K46" i="29"/>
  <c r="K75" i="29"/>
  <c r="D54" i="29"/>
  <c r="D53" i="29"/>
  <c r="E9" i="29"/>
  <c r="K69" i="29"/>
  <c r="D83" i="29"/>
  <c r="K36" i="29"/>
  <c r="K51" i="29"/>
  <c r="D38" i="29"/>
  <c r="D59" i="29"/>
  <c r="K59" i="29"/>
  <c r="D40" i="29"/>
  <c r="K77" i="29"/>
  <c r="D82" i="29"/>
  <c r="D72" i="29"/>
  <c r="K81" i="29"/>
  <c r="E12" i="29"/>
  <c r="E22" i="29"/>
  <c r="K40" i="29"/>
  <c r="D47" i="29"/>
  <c r="K49" i="29"/>
  <c r="K44" i="29"/>
  <c r="K57" i="29"/>
  <c r="K78" i="29"/>
  <c r="D81" i="29"/>
  <c r="D52" i="29"/>
  <c r="K43" i="29"/>
  <c r="K63" i="29"/>
  <c r="K61" i="29"/>
  <c r="K50" i="29"/>
  <c r="K45" i="29"/>
  <c r="D80" i="29"/>
  <c r="K48" i="29"/>
  <c r="M9" i="29"/>
  <c r="F58" i="29" s="1"/>
  <c r="Z9" i="28"/>
  <c r="Y9" i="28"/>
  <c r="AB9" i="28"/>
  <c r="S20" i="28"/>
  <c r="Q6" i="28" s="1"/>
  <c r="K9" i="28" s="1"/>
  <c r="U20" i="28"/>
  <c r="Q9" i="28"/>
  <c r="AB8" i="28"/>
  <c r="Z8" i="28"/>
  <c r="Y8" i="28"/>
  <c r="Q14" i="28"/>
  <c r="X20" i="28"/>
  <c r="AA20" i="28"/>
  <c r="Q17" i="28" s="1"/>
  <c r="Z11" i="28"/>
  <c r="Y11" i="28"/>
  <c r="AB11" i="28"/>
  <c r="Z10" i="28"/>
  <c r="Y10" i="28"/>
  <c r="AB10" i="28"/>
  <c r="Z13" i="28"/>
  <c r="Y13" i="28"/>
  <c r="AB13" i="28"/>
  <c r="Z12" i="28"/>
  <c r="Y12" i="28"/>
  <c r="AB12" i="28"/>
  <c r="Z15" i="28"/>
  <c r="Y15" i="28"/>
  <c r="AB15" i="28"/>
  <c r="Y14" i="28"/>
  <c r="Z14" i="28"/>
  <c r="AB14" i="28"/>
  <c r="Z17" i="28"/>
  <c r="Y17" i="28"/>
  <c r="AB17" i="28"/>
  <c r="Z16" i="28"/>
  <c r="Y16" i="28"/>
  <c r="AB16" i="28"/>
  <c r="AB19" i="28"/>
  <c r="Z19" i="28"/>
  <c r="Y19" i="28"/>
  <c r="AB18" i="28"/>
  <c r="Y18" i="28"/>
  <c r="Z18" i="28"/>
  <c r="W41" i="9"/>
  <c r="W47" i="9"/>
  <c r="W53" i="9"/>
  <c r="W54" i="9"/>
  <c r="W51" i="9"/>
  <c r="W48" i="9"/>
  <c r="W44" i="9"/>
  <c r="W42" i="9"/>
  <c r="W57" i="9"/>
  <c r="W45" i="9"/>
  <c r="W39" i="9"/>
  <c r="W33" i="9"/>
  <c r="W60" i="9"/>
  <c r="W36" i="9"/>
  <c r="F53" i="29" l="1"/>
  <c r="M70" i="29"/>
  <c r="M82" i="29"/>
  <c r="F60" i="29"/>
  <c r="M61" i="29"/>
  <c r="M54" i="29"/>
  <c r="M68" i="29"/>
  <c r="F76" i="29"/>
  <c r="M46" i="29"/>
  <c r="M63" i="29"/>
  <c r="M62" i="29"/>
  <c r="M75" i="29"/>
  <c r="F80" i="29"/>
  <c r="M39" i="29"/>
  <c r="F74" i="29"/>
  <c r="F77" i="29"/>
  <c r="F82" i="29"/>
  <c r="M58" i="29"/>
  <c r="M44" i="29"/>
  <c r="F40" i="29"/>
  <c r="M84" i="29"/>
  <c r="M52" i="29"/>
  <c r="F59" i="29"/>
  <c r="M48" i="29"/>
  <c r="M66" i="29"/>
  <c r="F50" i="29"/>
  <c r="M38" i="29"/>
  <c r="M65" i="29"/>
  <c r="F47" i="29"/>
  <c r="F70" i="29"/>
  <c r="G16" i="29"/>
  <c r="M74" i="29"/>
  <c r="F45" i="29"/>
  <c r="M79" i="29"/>
  <c r="M55" i="29"/>
  <c r="F51" i="29"/>
  <c r="M43" i="29"/>
  <c r="M80" i="29"/>
  <c r="M36" i="29"/>
  <c r="F46" i="29"/>
  <c r="F49" i="29"/>
  <c r="G19" i="29"/>
  <c r="M71" i="29"/>
  <c r="F72" i="29"/>
  <c r="M41" i="29"/>
  <c r="G15" i="29"/>
  <c r="M67" i="29"/>
  <c r="G9" i="29"/>
  <c r="F64" i="29"/>
  <c r="F42" i="29"/>
  <c r="F39" i="29"/>
  <c r="M57" i="29"/>
  <c r="M60" i="29"/>
  <c r="M42" i="29"/>
  <c r="F67" i="29"/>
  <c r="M76" i="29"/>
  <c r="F81" i="29"/>
  <c r="F44" i="29"/>
  <c r="M83" i="29"/>
  <c r="M73" i="29"/>
  <c r="G22" i="29"/>
  <c r="M47" i="29"/>
  <c r="M72" i="29"/>
  <c r="F61" i="29"/>
  <c r="M51" i="29"/>
  <c r="G14" i="29"/>
  <c r="F71" i="29"/>
  <c r="F55" i="29"/>
  <c r="M56" i="29"/>
  <c r="G20" i="29"/>
  <c r="F63" i="29"/>
  <c r="F78" i="29"/>
  <c r="F79" i="29"/>
  <c r="M45" i="29"/>
  <c r="F66" i="29"/>
  <c r="F48" i="29"/>
  <c r="F65" i="29"/>
  <c r="G21" i="29"/>
  <c r="F54" i="29"/>
  <c r="G24" i="29"/>
  <c r="M69" i="29"/>
  <c r="F43" i="29"/>
  <c r="F83" i="29"/>
  <c r="G12" i="29"/>
  <c r="F36" i="29"/>
  <c r="F37" i="29"/>
  <c r="F73" i="29"/>
  <c r="G11" i="29"/>
  <c r="M53" i="29"/>
  <c r="G18" i="29"/>
  <c r="F52" i="29"/>
  <c r="F68" i="29"/>
  <c r="M37" i="29"/>
  <c r="M40" i="29"/>
  <c r="M64" i="29"/>
  <c r="M81" i="29"/>
  <c r="G25" i="29"/>
  <c r="M50" i="29"/>
  <c r="G8" i="29"/>
  <c r="F75" i="29"/>
  <c r="M78" i="29"/>
  <c r="G13" i="29"/>
  <c r="F69" i="29"/>
  <c r="F62" i="29"/>
  <c r="G17" i="29"/>
  <c r="G23" i="29"/>
  <c r="M77" i="29"/>
  <c r="F57" i="29"/>
  <c r="M59" i="29"/>
  <c r="M49" i="29"/>
  <c r="F38" i="29"/>
  <c r="F56" i="29"/>
  <c r="F85" i="29"/>
  <c r="F41" i="29"/>
  <c r="M85" i="29"/>
  <c r="G10" i="29"/>
  <c r="F84" i="29"/>
  <c r="K10" i="28"/>
  <c r="K11" i="28" s="1"/>
  <c r="K8" i="28"/>
  <c r="D78" i="28" s="1"/>
  <c r="N9" i="28"/>
  <c r="N8" i="28" s="1"/>
  <c r="N10" i="28"/>
  <c r="N11" i="28" s="1"/>
  <c r="Q13" i="28"/>
  <c r="Y20" i="28"/>
  <c r="Z20" i="28"/>
  <c r="Q11" i="28" s="1"/>
  <c r="M8" i="28" s="1"/>
  <c r="AB20" i="28"/>
  <c r="Q16" i="28" s="1"/>
  <c r="L8" i="28" s="1"/>
  <c r="L9" i="28" s="1"/>
  <c r="M89" i="29" l="1"/>
  <c r="E15" i="28"/>
  <c r="D66" i="28"/>
  <c r="D40" i="28"/>
  <c r="D42" i="28"/>
  <c r="K39" i="28"/>
  <c r="K66" i="28"/>
  <c r="D65" i="28"/>
  <c r="D33" i="28"/>
  <c r="D31" i="28"/>
  <c r="E19" i="28"/>
  <c r="D46" i="28"/>
  <c r="D68" i="28"/>
  <c r="D55" i="28"/>
  <c r="E14" i="28"/>
  <c r="D76" i="28"/>
  <c r="K69" i="28"/>
  <c r="D44" i="28"/>
  <c r="D64" i="28"/>
  <c r="K40" i="28"/>
  <c r="K70" i="28"/>
  <c r="K47" i="28"/>
  <c r="D74" i="28"/>
  <c r="K73" i="28"/>
  <c r="K76" i="28"/>
  <c r="D67" i="28"/>
  <c r="E9" i="28"/>
  <c r="K50" i="28"/>
  <c r="D57" i="28"/>
  <c r="K44" i="28"/>
  <c r="D58" i="28"/>
  <c r="D79" i="28"/>
  <c r="K67" i="28"/>
  <c r="K68" i="28"/>
  <c r="E10" i="28"/>
  <c r="K55" i="28"/>
  <c r="D62" i="28"/>
  <c r="K48" i="28"/>
  <c r="K71" i="28"/>
  <c r="E11" i="28"/>
  <c r="K33" i="28"/>
  <c r="K51" i="28"/>
  <c r="D61" i="28"/>
  <c r="D39" i="28"/>
  <c r="D70" i="28"/>
  <c r="D32" i="28"/>
  <c r="D60" i="28"/>
  <c r="K49" i="28"/>
  <c r="D69" i="28"/>
  <c r="K52" i="28"/>
  <c r="K65" i="28"/>
  <c r="D71" i="28"/>
  <c r="K63" i="28"/>
  <c r="D53" i="28"/>
  <c r="K35" i="28"/>
  <c r="K41" i="28"/>
  <c r="E17" i="28"/>
  <c r="D36" i="28"/>
  <c r="D43" i="28"/>
  <c r="K46" i="28"/>
  <c r="D34" i="28"/>
  <c r="K59" i="28"/>
  <c r="D37" i="28"/>
  <c r="D45" i="28"/>
  <c r="D63" i="28"/>
  <c r="K54" i="28"/>
  <c r="D51" i="28"/>
  <c r="D52" i="28"/>
  <c r="E8" i="28"/>
  <c r="K62" i="28"/>
  <c r="D38" i="28"/>
  <c r="D30" i="28"/>
  <c r="K53" i="28"/>
  <c r="K77" i="28"/>
  <c r="K30" i="28"/>
  <c r="D54" i="28"/>
  <c r="K75" i="28"/>
  <c r="K78" i="28"/>
  <c r="K74" i="28"/>
  <c r="E13" i="28"/>
  <c r="K34" i="28"/>
  <c r="E18" i="28"/>
  <c r="D48" i="28"/>
  <c r="K32" i="28"/>
  <c r="K45" i="28"/>
  <c r="K61" i="28"/>
  <c r="D49" i="28"/>
  <c r="K56" i="28"/>
  <c r="K64" i="28"/>
  <c r="D35" i="28"/>
  <c r="D73" i="28"/>
  <c r="K60" i="28"/>
  <c r="K43" i="28"/>
  <c r="D72" i="28"/>
  <c r="E16" i="28"/>
  <c r="K57" i="28"/>
  <c r="K37" i="28"/>
  <c r="D59" i="28"/>
  <c r="D41" i="28"/>
  <c r="K58" i="28"/>
  <c r="D47" i="28"/>
  <c r="K31" i="28"/>
  <c r="K36" i="28"/>
  <c r="K72" i="28"/>
  <c r="K79" i="28"/>
  <c r="D50" i="28"/>
  <c r="D77" i="28"/>
  <c r="D56" i="28"/>
  <c r="K42" i="28"/>
  <c r="E12" i="28"/>
  <c r="K38" i="28"/>
  <c r="D75" i="28"/>
  <c r="R38" i="8"/>
  <c r="T38" i="8" s="1"/>
  <c r="U38" i="8" s="1"/>
  <c r="R37" i="8"/>
  <c r="R36" i="8"/>
  <c r="T36" i="8" s="1"/>
  <c r="U36" i="8" s="1"/>
  <c r="D36" i="9" s="1"/>
  <c r="R41" i="8"/>
  <c r="T41" i="8" s="1"/>
  <c r="U41" i="8" s="1"/>
  <c r="R40" i="8"/>
  <c r="T40" i="8" s="1"/>
  <c r="U40" i="8" s="1"/>
  <c r="R39" i="8"/>
  <c r="R44" i="8"/>
  <c r="R43" i="8"/>
  <c r="R42" i="8"/>
  <c r="T42" i="8" s="1"/>
  <c r="U42" i="8" s="1"/>
  <c r="R47" i="8"/>
  <c r="T47" i="8" s="1"/>
  <c r="U47" i="8" s="1"/>
  <c r="R46" i="8"/>
  <c r="T46" i="8" s="1"/>
  <c r="U46" i="8" s="1"/>
  <c r="R45" i="8"/>
  <c r="R49" i="8"/>
  <c r="R48" i="8"/>
  <c r="T48" i="8" s="1"/>
  <c r="U48" i="8" s="1"/>
  <c r="R51" i="8"/>
  <c r="R50" i="8"/>
  <c r="R53" i="8"/>
  <c r="T53" i="8" s="1"/>
  <c r="U53" i="8" s="1"/>
  <c r="R52" i="8"/>
  <c r="T52" i="8" s="1"/>
  <c r="U52" i="8" s="1"/>
  <c r="D52" i="9" s="1"/>
  <c r="R56" i="8"/>
  <c r="T56" i="8" s="1"/>
  <c r="U56" i="8" s="1"/>
  <c r="D56" i="9" s="1"/>
  <c r="R55" i="8"/>
  <c r="R54" i="8"/>
  <c r="R59" i="8"/>
  <c r="T59" i="8" s="1"/>
  <c r="U59" i="8" s="1"/>
  <c r="D59" i="9" s="1"/>
  <c r="R58" i="8"/>
  <c r="T58" i="8" s="1"/>
  <c r="U58" i="8" s="1"/>
  <c r="R57" i="8"/>
  <c r="T57" i="8" s="1"/>
  <c r="U57" i="8" s="1"/>
  <c r="R62" i="8"/>
  <c r="R61" i="8"/>
  <c r="R60" i="8"/>
  <c r="T60" i="8" s="1"/>
  <c r="U60" i="8" s="1"/>
  <c r="D60" i="9" s="1"/>
  <c r="R65" i="8"/>
  <c r="T65" i="8" s="1"/>
  <c r="U65" i="8" s="1"/>
  <c r="R64" i="8"/>
  <c r="T64" i="8" s="1"/>
  <c r="U64" i="8" s="1"/>
  <c r="R63" i="8"/>
  <c r="L37" i="28"/>
  <c r="F18" i="28"/>
  <c r="L76" i="28"/>
  <c r="L73" i="28"/>
  <c r="L70" i="28"/>
  <c r="L67" i="28"/>
  <c r="L64" i="28"/>
  <c r="L61" i="28"/>
  <c r="L58" i="28"/>
  <c r="L55" i="28"/>
  <c r="L52" i="28"/>
  <c r="L49" i="28"/>
  <c r="L46" i="28"/>
  <c r="E59" i="28"/>
  <c r="E63" i="28"/>
  <c r="E50" i="28"/>
  <c r="E77" i="28"/>
  <c r="E72" i="28"/>
  <c r="L66" i="28"/>
  <c r="L57" i="28"/>
  <c r="E44" i="28"/>
  <c r="F16" i="28"/>
  <c r="L77" i="28"/>
  <c r="L65" i="28"/>
  <c r="L42" i="28"/>
  <c r="L59" i="28"/>
  <c r="E39" i="28"/>
  <c r="E49" i="28"/>
  <c r="F8" i="28"/>
  <c r="E38" i="28"/>
  <c r="L48" i="28"/>
  <c r="L44" i="28"/>
  <c r="E67" i="28"/>
  <c r="E55" i="28"/>
  <c r="F11" i="28"/>
  <c r="E43" i="28"/>
  <c r="L60" i="28"/>
  <c r="F15" i="28"/>
  <c r="E69" i="28"/>
  <c r="L36" i="28"/>
  <c r="L62" i="28"/>
  <c r="E35" i="28"/>
  <c r="L51" i="28"/>
  <c r="E42" i="28"/>
  <c r="L56" i="28"/>
  <c r="E62" i="28"/>
  <c r="E41" i="28"/>
  <c r="E40" i="28"/>
  <c r="L38" i="28"/>
  <c r="L69" i="28"/>
  <c r="E76" i="28"/>
  <c r="E60" i="28"/>
  <c r="E34" i="28"/>
  <c r="F12" i="28"/>
  <c r="L63" i="28"/>
  <c r="L75" i="28"/>
  <c r="L33" i="28"/>
  <c r="L68" i="28"/>
  <c r="E52" i="28"/>
  <c r="L71" i="28"/>
  <c r="E45" i="28"/>
  <c r="E58" i="28"/>
  <c r="E79" i="28"/>
  <c r="E57" i="28"/>
  <c r="L30" i="28"/>
  <c r="E75" i="28"/>
  <c r="E56" i="28"/>
  <c r="L47" i="28"/>
  <c r="L45" i="28"/>
  <c r="F17" i="28"/>
  <c r="L53" i="28"/>
  <c r="E53" i="28"/>
  <c r="L72" i="28"/>
  <c r="E30" i="28"/>
  <c r="F13" i="28"/>
  <c r="F19" i="28"/>
  <c r="L41" i="28"/>
  <c r="L40" i="28"/>
  <c r="E73" i="28"/>
  <c r="E71" i="28"/>
  <c r="L43" i="28"/>
  <c r="L35" i="28"/>
  <c r="E37" i="28"/>
  <c r="L79" i="28"/>
  <c r="E74" i="28"/>
  <c r="E47" i="28"/>
  <c r="F14" i="28"/>
  <c r="L32" i="28"/>
  <c r="E68" i="28"/>
  <c r="F10" i="28"/>
  <c r="E32" i="28"/>
  <c r="E65" i="28"/>
  <c r="L54" i="28"/>
  <c r="E46" i="28"/>
  <c r="E61" i="28"/>
  <c r="E66" i="28"/>
  <c r="F9" i="28"/>
  <c r="E64" i="28"/>
  <c r="L74" i="28"/>
  <c r="E33" i="28"/>
  <c r="E31" i="28"/>
  <c r="L50" i="28"/>
  <c r="L78" i="28"/>
  <c r="E48" i="28"/>
  <c r="E70" i="28"/>
  <c r="L31" i="28"/>
  <c r="L39" i="28"/>
  <c r="E54" i="28"/>
  <c r="L34" i="28"/>
  <c r="E51" i="28"/>
  <c r="E36" i="28"/>
  <c r="E78" i="28"/>
  <c r="M9" i="28"/>
  <c r="M10" i="28"/>
  <c r="M11" i="28" s="1"/>
  <c r="L10" i="28"/>
  <c r="L11" i="28" s="1"/>
  <c r="N79" i="28"/>
  <c r="N76" i="28"/>
  <c r="N73" i="28"/>
  <c r="N70" i="28"/>
  <c r="N67" i="28"/>
  <c r="N64" i="28"/>
  <c r="N61" i="28"/>
  <c r="N58" i="28"/>
  <c r="N55" i="28"/>
  <c r="N52" i="28"/>
  <c r="N49" i="28"/>
  <c r="N46" i="28"/>
  <c r="N43" i="28"/>
  <c r="N40" i="28"/>
  <c r="N37" i="28"/>
  <c r="N34" i="28"/>
  <c r="N31" i="28"/>
  <c r="G79" i="28"/>
  <c r="N71" i="28"/>
  <c r="G75" i="28"/>
  <c r="G60" i="28"/>
  <c r="N56" i="28"/>
  <c r="G53" i="28"/>
  <c r="G42" i="28"/>
  <c r="N38" i="28"/>
  <c r="G35" i="28"/>
  <c r="N63" i="28"/>
  <c r="G49" i="28"/>
  <c r="N45" i="28"/>
  <c r="G31" i="28"/>
  <c r="G67" i="28"/>
  <c r="N78" i="28"/>
  <c r="G71" i="28"/>
  <c r="N77" i="28"/>
  <c r="G66" i="28"/>
  <c r="G55" i="28"/>
  <c r="N51" i="28"/>
  <c r="N54" i="28"/>
  <c r="G41" i="28"/>
  <c r="N36" i="28"/>
  <c r="G78" i="28"/>
  <c r="G73" i="28"/>
  <c r="N68" i="28"/>
  <c r="G59" i="28"/>
  <c r="G45" i="28"/>
  <c r="G63" i="28"/>
  <c r="G50" i="28"/>
  <c r="G40" i="28"/>
  <c r="G48" i="28"/>
  <c r="N65" i="28"/>
  <c r="H9" i="28"/>
  <c r="G65" i="28"/>
  <c r="G70" i="28"/>
  <c r="H14" i="28"/>
  <c r="G47" i="28"/>
  <c r="N59" i="28"/>
  <c r="N42" i="28"/>
  <c r="G52" i="28"/>
  <c r="G76" i="28"/>
  <c r="N53" i="28"/>
  <c r="N47" i="28"/>
  <c r="N30" i="28"/>
  <c r="G36" i="28"/>
  <c r="G77" i="28"/>
  <c r="N41" i="28"/>
  <c r="G30" i="28"/>
  <c r="G58" i="28"/>
  <c r="N35" i="28"/>
  <c r="H12" i="28"/>
  <c r="N69" i="28"/>
  <c r="G64" i="28"/>
  <c r="N57" i="28"/>
  <c r="G34" i="28"/>
  <c r="N75" i="28"/>
  <c r="G69" i="28"/>
  <c r="N62" i="28"/>
  <c r="G57" i="28"/>
  <c r="G46" i="28"/>
  <c r="G51" i="28"/>
  <c r="G32" i="28"/>
  <c r="N50" i="28"/>
  <c r="G38" i="28"/>
  <c r="N72" i="28"/>
  <c r="G56" i="28"/>
  <c r="G44" i="28"/>
  <c r="G33" i="28"/>
  <c r="H17" i="28"/>
  <c r="G54" i="28"/>
  <c r="N74" i="28"/>
  <c r="N39" i="28"/>
  <c r="H13" i="28"/>
  <c r="H19" i="28"/>
  <c r="N66" i="28"/>
  <c r="G62" i="28"/>
  <c r="H8" i="28"/>
  <c r="G39" i="28"/>
  <c r="G74" i="28"/>
  <c r="G61" i="28"/>
  <c r="N48" i="28"/>
  <c r="N60" i="28"/>
  <c r="G68" i="28"/>
  <c r="N33" i="28"/>
  <c r="G43" i="28"/>
  <c r="G72" i="28"/>
  <c r="G37" i="28"/>
  <c r="N44" i="28"/>
  <c r="N32" i="28"/>
  <c r="H11" i="28"/>
  <c r="H10" i="28"/>
  <c r="H15" i="28"/>
  <c r="H16" i="28"/>
  <c r="H18" i="28"/>
  <c r="D19" i="25"/>
  <c r="D18" i="25"/>
  <c r="D17" i="25"/>
  <c r="R416" i="8"/>
  <c r="R415" i="8"/>
  <c r="R413" i="8"/>
  <c r="T413" i="8" s="1"/>
  <c r="U413" i="8" s="1"/>
  <c r="R408" i="8"/>
  <c r="T408" i="8" s="1"/>
  <c r="U408" i="8" s="1"/>
  <c r="R404" i="8"/>
  <c r="T404" i="8" s="1"/>
  <c r="U404" i="8" s="1"/>
  <c r="R403" i="8"/>
  <c r="T403" i="8" s="1"/>
  <c r="U403" i="8" s="1"/>
  <c r="R367" i="8"/>
  <c r="T367" i="8" s="1"/>
  <c r="U367" i="8" s="1"/>
  <c r="R350" i="8"/>
  <c r="T350" i="8" s="1"/>
  <c r="U350" i="8" s="1"/>
  <c r="R355" i="8"/>
  <c r="T355" i="8" s="1"/>
  <c r="U355" i="8" s="1"/>
  <c r="R335" i="8"/>
  <c r="T335" i="8" s="1"/>
  <c r="U335" i="8" s="1"/>
  <c r="R319" i="8"/>
  <c r="T319" i="8" s="1"/>
  <c r="U319" i="8" s="1"/>
  <c r="R300" i="8"/>
  <c r="T300" i="8" s="1"/>
  <c r="U300" i="8" s="1"/>
  <c r="R286" i="8"/>
  <c r="T286" i="8" s="1"/>
  <c r="U286" i="8" s="1"/>
  <c r="R276" i="8"/>
  <c r="T276" i="8" s="1"/>
  <c r="U276" i="8" s="1"/>
  <c r="R95" i="8"/>
  <c r="R70" i="8"/>
  <c r="R10" i="8"/>
  <c r="R8" i="8"/>
  <c r="AD90" i="8"/>
  <c r="S105" i="8"/>
  <c r="AD89" i="8"/>
  <c r="S104" i="8"/>
  <c r="AD88" i="8"/>
  <c r="S103" i="8"/>
  <c r="AD87" i="8"/>
  <c r="S102" i="8"/>
  <c r="AD86" i="8"/>
  <c r="S101" i="8"/>
  <c r="AD85" i="8"/>
  <c r="AD84" i="8"/>
  <c r="AD83" i="8"/>
  <c r="AD82" i="8"/>
  <c r="S100" i="8"/>
  <c r="S99" i="8"/>
  <c r="AD81" i="8"/>
  <c r="S98" i="8"/>
  <c r="AD80" i="8"/>
  <c r="S97" i="8"/>
  <c r="AD79" i="8"/>
  <c r="S96" i="8"/>
  <c r="AD78" i="8"/>
  <c r="S95" i="8"/>
  <c r="AD73" i="8"/>
  <c r="AD72" i="8"/>
  <c r="AD71" i="8"/>
  <c r="AD70" i="8"/>
  <c r="AD69" i="8"/>
  <c r="AD68" i="8"/>
  <c r="AD67" i="8"/>
  <c r="AD66" i="8"/>
  <c r="AD65" i="8"/>
  <c r="AD64" i="8"/>
  <c r="AD53" i="8"/>
  <c r="AD52" i="8"/>
  <c r="AD51" i="8"/>
  <c r="AD50" i="8"/>
  <c r="S70" i="8"/>
  <c r="V63" i="9"/>
  <c r="W63" i="9" s="1"/>
  <c r="T65" i="9"/>
  <c r="T63" i="9"/>
  <c r="T11" i="9"/>
  <c r="V12" i="9"/>
  <c r="W12" i="9" s="1"/>
  <c r="T13" i="9"/>
  <c r="V14" i="9"/>
  <c r="W14" i="9" s="1"/>
  <c r="T15" i="9"/>
  <c r="V16" i="9"/>
  <c r="W16" i="9" s="1"/>
  <c r="T17" i="9"/>
  <c r="T18" i="9"/>
  <c r="T19" i="9"/>
  <c r="T20" i="9"/>
  <c r="T21" i="9"/>
  <c r="V22" i="9"/>
  <c r="W22" i="9" s="1"/>
  <c r="T23" i="9"/>
  <c r="T24" i="9"/>
  <c r="V25" i="9"/>
  <c r="W25" i="9" s="1"/>
  <c r="T26" i="9"/>
  <c r="V27" i="9"/>
  <c r="W27" i="9" s="1"/>
  <c r="V28" i="9"/>
  <c r="W28" i="9" s="1"/>
  <c r="T30" i="9"/>
  <c r="V31" i="9"/>
  <c r="W31" i="9" s="1"/>
  <c r="T32" i="9"/>
  <c r="V17" i="9"/>
  <c r="W17" i="9" s="1"/>
  <c r="T16" i="9"/>
  <c r="V9" i="9"/>
  <c r="W9" i="9" s="1"/>
  <c r="T8" i="9"/>
  <c r="V8" i="9"/>
  <c r="T12" i="9"/>
  <c r="AD35" i="8"/>
  <c r="AD34" i="8"/>
  <c r="AD33" i="8"/>
  <c r="AD32" i="8"/>
  <c r="AD31" i="8"/>
  <c r="AE31" i="8" s="1"/>
  <c r="AF31" i="8" s="1"/>
  <c r="AD30" i="8"/>
  <c r="AE30" i="8" s="1"/>
  <c r="AF30" i="8" s="1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E16" i="8" s="1"/>
  <c r="AF16" i="8" s="1"/>
  <c r="AD15" i="8"/>
  <c r="AE15" i="8" s="1"/>
  <c r="AF15" i="8" s="1"/>
  <c r="AD14" i="8"/>
  <c r="AD13" i="8"/>
  <c r="AE13" i="8" s="1"/>
  <c r="AF13" i="8" s="1"/>
  <c r="AD12" i="8"/>
  <c r="AD11" i="8"/>
  <c r="AD10" i="8"/>
  <c r="AD9" i="8"/>
  <c r="AD8" i="8"/>
  <c r="R9" i="8" l="1"/>
  <c r="R284" i="8"/>
  <c r="T284" i="8" s="1"/>
  <c r="U284" i="8" s="1"/>
  <c r="R285" i="8"/>
  <c r="T285" i="8" s="1"/>
  <c r="U285" i="8" s="1"/>
  <c r="R312" i="8"/>
  <c r="T312" i="8" s="1"/>
  <c r="U312" i="8" s="1"/>
  <c r="R351" i="8"/>
  <c r="T351" i="8" s="1"/>
  <c r="U351" i="8" s="1"/>
  <c r="R325" i="8"/>
  <c r="T325" i="8" s="1"/>
  <c r="U325" i="8" s="1"/>
  <c r="R329" i="8"/>
  <c r="T329" i="8" s="1"/>
  <c r="U329" i="8" s="1"/>
  <c r="R338" i="8"/>
  <c r="T338" i="8" s="1"/>
  <c r="U338" i="8" s="1"/>
  <c r="R343" i="8"/>
  <c r="T343" i="8" s="1"/>
  <c r="U343" i="8" s="1"/>
  <c r="R297" i="8"/>
  <c r="T297" i="8" s="1"/>
  <c r="U297" i="8" s="1"/>
  <c r="R349" i="8"/>
  <c r="T349" i="8" s="1"/>
  <c r="U349" i="8" s="1"/>
  <c r="R414" i="8"/>
  <c r="T414" i="8" s="1"/>
  <c r="U414" i="8" s="1"/>
  <c r="R385" i="8"/>
  <c r="T385" i="8" s="1"/>
  <c r="U385" i="8" s="1"/>
  <c r="R365" i="8"/>
  <c r="T365" i="8" s="1"/>
  <c r="U365" i="8" s="1"/>
  <c r="R378" i="8"/>
  <c r="T378" i="8" s="1"/>
  <c r="U378" i="8" s="1"/>
  <c r="R386" i="8"/>
  <c r="T386" i="8" s="1"/>
  <c r="U386" i="8" s="1"/>
  <c r="R361" i="8"/>
  <c r="T361" i="8" s="1"/>
  <c r="U361" i="8" s="1"/>
  <c r="R324" i="8"/>
  <c r="T324" i="8" s="1"/>
  <c r="U324" i="8" s="1"/>
  <c r="R316" i="8"/>
  <c r="T316" i="8" s="1"/>
  <c r="U316" i="8" s="1"/>
  <c r="R305" i="8"/>
  <c r="T305" i="8" s="1"/>
  <c r="U305" i="8" s="1"/>
  <c r="R283" i="8"/>
  <c r="T283" i="8" s="1"/>
  <c r="U283" i="8" s="1"/>
  <c r="R279" i="8"/>
  <c r="T279" i="8" s="1"/>
  <c r="U279" i="8" s="1"/>
  <c r="R299" i="8"/>
  <c r="T299" i="8" s="1"/>
  <c r="U299" i="8" s="1"/>
  <c r="R293" i="8"/>
  <c r="T293" i="8" s="1"/>
  <c r="U293" i="8" s="1"/>
  <c r="R318" i="8"/>
  <c r="T318" i="8" s="1"/>
  <c r="U318" i="8" s="1"/>
  <c r="R387" i="8"/>
  <c r="R330" i="8"/>
  <c r="T330" i="8" s="1"/>
  <c r="U330" i="8" s="1"/>
  <c r="R277" i="8"/>
  <c r="T277" i="8" s="1"/>
  <c r="U277" i="8" s="1"/>
  <c r="R331" i="8"/>
  <c r="R409" i="8"/>
  <c r="T409" i="8" s="1"/>
  <c r="U409" i="8" s="1"/>
  <c r="R292" i="8"/>
  <c r="T292" i="8" s="1"/>
  <c r="U292" i="8" s="1"/>
  <c r="R356" i="8"/>
  <c r="R309" i="8"/>
  <c r="T309" i="8" s="1"/>
  <c r="U309" i="8" s="1"/>
  <c r="R311" i="8"/>
  <c r="T311" i="8" s="1"/>
  <c r="U311" i="8" s="1"/>
  <c r="R366" i="8"/>
  <c r="T366" i="8" s="1"/>
  <c r="U366" i="8" s="1"/>
  <c r="R398" i="8"/>
  <c r="T398" i="8" s="1"/>
  <c r="U398" i="8" s="1"/>
  <c r="R344" i="8"/>
  <c r="T344" i="8" s="1"/>
  <c r="U344" i="8" s="1"/>
  <c r="R298" i="8"/>
  <c r="R357" i="8"/>
  <c r="R310" i="8"/>
  <c r="T310" i="8" s="1"/>
  <c r="U310" i="8" s="1"/>
  <c r="R379" i="8"/>
  <c r="T379" i="8" s="1"/>
  <c r="U379" i="8" s="1"/>
  <c r="R388" i="8"/>
  <c r="T388" i="8" s="1"/>
  <c r="U388" i="8" s="1"/>
  <c r="R336" i="8"/>
  <c r="T336" i="8" s="1"/>
  <c r="U336" i="8" s="1"/>
  <c r="R304" i="8"/>
  <c r="R372" i="8"/>
  <c r="R323" i="8"/>
  <c r="T323" i="8" s="1"/>
  <c r="U323" i="8" s="1"/>
  <c r="R380" i="8"/>
  <c r="T380" i="8" s="1"/>
  <c r="U380" i="8" s="1"/>
  <c r="R278" i="8"/>
  <c r="T278" i="8" s="1"/>
  <c r="U278" i="8" s="1"/>
  <c r="R399" i="8"/>
  <c r="R337" i="8"/>
  <c r="T337" i="8" s="1"/>
  <c r="U337" i="8" s="1"/>
  <c r="R342" i="8"/>
  <c r="T342" i="8" s="1"/>
  <c r="U342" i="8" s="1"/>
  <c r="R290" i="8"/>
  <c r="T290" i="8" s="1"/>
  <c r="U290" i="8" s="1"/>
  <c r="R291" i="8"/>
  <c r="T291" i="8" s="1"/>
  <c r="U291" i="8" s="1"/>
  <c r="R348" i="8"/>
  <c r="T348" i="8" s="1"/>
  <c r="U348" i="8" s="1"/>
  <c r="R371" i="8"/>
  <c r="T371" i="8" s="1"/>
  <c r="U371" i="8" s="1"/>
  <c r="R317" i="8"/>
  <c r="T317" i="8" s="1"/>
  <c r="U317" i="8" s="1"/>
  <c r="R377" i="8"/>
  <c r="T377" i="8" s="1"/>
  <c r="U377" i="8" s="1"/>
  <c r="T415" i="8"/>
  <c r="U415" i="8" s="1"/>
  <c r="T416" i="8"/>
  <c r="U416" i="8" s="1"/>
  <c r="T9" i="8"/>
  <c r="U9" i="8" s="1"/>
  <c r="T10" i="8"/>
  <c r="U10" i="8" s="1"/>
  <c r="R12" i="8"/>
  <c r="R11" i="8"/>
  <c r="T11" i="8" s="1"/>
  <c r="U11" i="8" s="1"/>
  <c r="R14" i="8"/>
  <c r="T14" i="8" s="1"/>
  <c r="U14" i="8" s="1"/>
  <c r="R13" i="8"/>
  <c r="T13" i="8" s="1"/>
  <c r="U13" i="8" s="1"/>
  <c r="R17" i="8"/>
  <c r="T17" i="8" s="1"/>
  <c r="U17" i="8" s="1"/>
  <c r="R16" i="8"/>
  <c r="R15" i="8"/>
  <c r="R20" i="8"/>
  <c r="R19" i="8"/>
  <c r="R18" i="8"/>
  <c r="R23" i="8"/>
  <c r="R22" i="8"/>
  <c r="R21" i="8"/>
  <c r="R26" i="8"/>
  <c r="R25" i="8"/>
  <c r="T25" i="8" s="1"/>
  <c r="U25" i="8" s="1"/>
  <c r="R24" i="8"/>
  <c r="T24" i="8" s="1"/>
  <c r="U24" i="8" s="1"/>
  <c r="R29" i="8"/>
  <c r="T29" i="8" s="1"/>
  <c r="U29" i="8" s="1"/>
  <c r="D29" i="9" s="1"/>
  <c r="R28" i="8"/>
  <c r="R27" i="8"/>
  <c r="R32" i="8"/>
  <c r="R31" i="8"/>
  <c r="T31" i="8" s="1"/>
  <c r="U31" i="8" s="1"/>
  <c r="R30" i="8"/>
  <c r="R35" i="8"/>
  <c r="T35" i="8" s="1"/>
  <c r="U35" i="8" s="1"/>
  <c r="R34" i="8"/>
  <c r="R33" i="8"/>
  <c r="T33" i="8" s="1"/>
  <c r="U33" i="8" s="1"/>
  <c r="M49" i="28"/>
  <c r="M55" i="28"/>
  <c r="M58" i="28"/>
  <c r="M56" i="28"/>
  <c r="F60" i="28"/>
  <c r="F75" i="28"/>
  <c r="M71" i="28"/>
  <c r="F79" i="28"/>
  <c r="M52" i="28"/>
  <c r="F62" i="28"/>
  <c r="M61" i="28"/>
  <c r="M64" i="28"/>
  <c r="F57" i="28"/>
  <c r="F61" i="28"/>
  <c r="F76" i="28"/>
  <c r="F37" i="28"/>
  <c r="F63" i="28"/>
  <c r="F47" i="28"/>
  <c r="G14" i="28"/>
  <c r="F72" i="28"/>
  <c r="G12" i="28"/>
  <c r="F32" i="28"/>
  <c r="M30" i="28"/>
  <c r="M67" i="28"/>
  <c r="G10" i="28"/>
  <c r="M35" i="28"/>
  <c r="F36" i="28"/>
  <c r="M33" i="28"/>
  <c r="M70" i="28"/>
  <c r="F39" i="28"/>
  <c r="F52" i="28"/>
  <c r="F54" i="28"/>
  <c r="M36" i="28"/>
  <c r="M73" i="28"/>
  <c r="G19" i="28"/>
  <c r="M74" i="28"/>
  <c r="F45" i="28"/>
  <c r="M39" i="28"/>
  <c r="M76" i="28"/>
  <c r="G18" i="28"/>
  <c r="F43" i="28"/>
  <c r="F30" i="28"/>
  <c r="M68" i="28"/>
  <c r="M42" i="28"/>
  <c r="M79" i="28"/>
  <c r="F44" i="28"/>
  <c r="F65" i="28"/>
  <c r="M32" i="28"/>
  <c r="M45" i="28"/>
  <c r="G11" i="28"/>
  <c r="F64" i="28"/>
  <c r="M48" i="28"/>
  <c r="F56" i="28"/>
  <c r="G9" i="28"/>
  <c r="F41" i="28"/>
  <c r="M51" i="28"/>
  <c r="M47" i="28"/>
  <c r="M44" i="28"/>
  <c r="M54" i="28"/>
  <c r="M53" i="28"/>
  <c r="F48" i="28"/>
  <c r="M57" i="28"/>
  <c r="F38" i="28"/>
  <c r="F59" i="28"/>
  <c r="M60" i="28"/>
  <c r="G15" i="28"/>
  <c r="G13" i="28"/>
  <c r="M62" i="28"/>
  <c r="M63" i="28"/>
  <c r="F55" i="28"/>
  <c r="M50" i="28"/>
  <c r="F74" i="28"/>
  <c r="M66" i="28"/>
  <c r="G8" i="28"/>
  <c r="M65" i="28"/>
  <c r="F31" i="28"/>
  <c r="M69" i="28"/>
  <c r="F67" i="28"/>
  <c r="M77" i="28"/>
  <c r="F49" i="28"/>
  <c r="M72" i="28"/>
  <c r="F35" i="28"/>
  <c r="M75" i="28"/>
  <c r="F50" i="28"/>
  <c r="M38" i="28"/>
  <c r="M78" i="28"/>
  <c r="F34" i="28"/>
  <c r="F58" i="28"/>
  <c r="F42" i="28"/>
  <c r="M31" i="28"/>
  <c r="F46" i="28"/>
  <c r="F40" i="28"/>
  <c r="M41" i="28"/>
  <c r="F53" i="28"/>
  <c r="M34" i="28"/>
  <c r="M37" i="28"/>
  <c r="F71" i="28"/>
  <c r="M40" i="28"/>
  <c r="F69" i="28"/>
  <c r="F73" i="28"/>
  <c r="F66" i="28"/>
  <c r="F70" i="28"/>
  <c r="M43" i="28"/>
  <c r="M59" i="28"/>
  <c r="F78" i="28"/>
  <c r="F77" i="28"/>
  <c r="M46" i="28"/>
  <c r="F51" i="28"/>
  <c r="G17" i="28"/>
  <c r="G16" i="28"/>
  <c r="F33" i="28"/>
  <c r="F68" i="28"/>
  <c r="T63" i="8"/>
  <c r="U63" i="8" s="1"/>
  <c r="D63" i="9" s="1"/>
  <c r="U63" i="9" s="1"/>
  <c r="T61" i="8"/>
  <c r="U61" i="8" s="1"/>
  <c r="D61" i="9" s="1"/>
  <c r="T62" i="8"/>
  <c r="U62" i="8" s="1"/>
  <c r="D62" i="9" s="1"/>
  <c r="X62" i="9" s="1"/>
  <c r="T54" i="8"/>
  <c r="U54" i="8" s="1"/>
  <c r="D54" i="9" s="1"/>
  <c r="T55" i="8"/>
  <c r="U55" i="8" s="1"/>
  <c r="D55" i="9" s="1"/>
  <c r="T50" i="8"/>
  <c r="U50" i="8" s="1"/>
  <c r="D50" i="9" s="1"/>
  <c r="AA50" i="9" s="1"/>
  <c r="T51" i="8"/>
  <c r="U51" i="8" s="1"/>
  <c r="D51" i="9" s="1"/>
  <c r="U51" i="9" s="1"/>
  <c r="T49" i="8"/>
  <c r="U49" i="8" s="1"/>
  <c r="D49" i="9" s="1"/>
  <c r="S49" i="9" s="1"/>
  <c r="T45" i="8"/>
  <c r="U45" i="8" s="1"/>
  <c r="D45" i="9" s="1"/>
  <c r="U45" i="9" s="1"/>
  <c r="T43" i="8"/>
  <c r="U43" i="8" s="1"/>
  <c r="T44" i="8"/>
  <c r="U44" i="8" s="1"/>
  <c r="T39" i="8"/>
  <c r="U39" i="8" s="1"/>
  <c r="T37" i="8"/>
  <c r="U37" i="8" s="1"/>
  <c r="D37" i="9" s="1"/>
  <c r="X37" i="9" s="1"/>
  <c r="X18" i="25"/>
  <c r="S18" i="25"/>
  <c r="AA18" i="25"/>
  <c r="U18" i="25"/>
  <c r="X19" i="25"/>
  <c r="U19" i="25"/>
  <c r="S19" i="25"/>
  <c r="AA19" i="25"/>
  <c r="S17" i="25"/>
  <c r="X17" i="25"/>
  <c r="U17" i="25"/>
  <c r="AA17" i="25"/>
  <c r="D46" i="9"/>
  <c r="AA46" i="9" s="1"/>
  <c r="D47" i="9"/>
  <c r="X47" i="9" s="1"/>
  <c r="D57" i="9"/>
  <c r="U57" i="9" s="1"/>
  <c r="R72" i="8"/>
  <c r="R71" i="8"/>
  <c r="T71" i="8" s="1"/>
  <c r="U71" i="8" s="1"/>
  <c r="R84" i="8"/>
  <c r="T84" i="8" s="1"/>
  <c r="U84" i="8" s="1"/>
  <c r="D22" i="25" s="1"/>
  <c r="R83" i="8"/>
  <c r="T83" i="8" s="1"/>
  <c r="U83" i="8" s="1"/>
  <c r="D21" i="25" s="1"/>
  <c r="R82" i="8"/>
  <c r="T82" i="8" s="1"/>
  <c r="U82" i="8" s="1"/>
  <c r="D20" i="25" s="1"/>
  <c r="R87" i="8"/>
  <c r="T87" i="8" s="1"/>
  <c r="U87" i="8" s="1"/>
  <c r="D25" i="25" s="1"/>
  <c r="R86" i="8"/>
  <c r="T86" i="8" s="1"/>
  <c r="U86" i="8" s="1"/>
  <c r="D24" i="25" s="1"/>
  <c r="R85" i="8"/>
  <c r="T85" i="8" s="1"/>
  <c r="U85" i="8" s="1"/>
  <c r="D23" i="25" s="1"/>
  <c r="R89" i="8"/>
  <c r="R88" i="8"/>
  <c r="T88" i="8" s="1"/>
  <c r="U88" i="8" s="1"/>
  <c r="D26" i="25" s="1"/>
  <c r="R91" i="8"/>
  <c r="R90" i="8"/>
  <c r="R97" i="8"/>
  <c r="R96" i="8"/>
  <c r="R100" i="8"/>
  <c r="R99" i="8"/>
  <c r="R98" i="8"/>
  <c r="R103" i="8"/>
  <c r="R102" i="8"/>
  <c r="T102" i="8" s="1"/>
  <c r="U102" i="8" s="1"/>
  <c r="D15" i="27" s="1"/>
  <c r="R101" i="8"/>
  <c r="R105" i="8"/>
  <c r="R104" i="8"/>
  <c r="D38" i="9"/>
  <c r="U38" i="9" s="1"/>
  <c r="D65" i="9"/>
  <c r="U65" i="9" s="1"/>
  <c r="X52" i="9"/>
  <c r="U52" i="9"/>
  <c r="AA52" i="9"/>
  <c r="S52" i="9"/>
  <c r="D58" i="9"/>
  <c r="U36" i="9"/>
  <c r="X36" i="9"/>
  <c r="S36" i="9"/>
  <c r="AA36" i="9"/>
  <c r="D64" i="9"/>
  <c r="X64" i="9" s="1"/>
  <c r="U60" i="9"/>
  <c r="X60" i="9"/>
  <c r="S60" i="9"/>
  <c r="AA60" i="9"/>
  <c r="U59" i="9"/>
  <c r="X59" i="9"/>
  <c r="S59" i="9"/>
  <c r="AA59" i="9"/>
  <c r="D53" i="9"/>
  <c r="X56" i="9"/>
  <c r="AA56" i="9"/>
  <c r="S56" i="9"/>
  <c r="U56" i="9"/>
  <c r="T14" i="9"/>
  <c r="V13" i="9"/>
  <c r="W13" i="9" s="1"/>
  <c r="V11" i="9"/>
  <c r="W11" i="9" s="1"/>
  <c r="T29" i="9"/>
  <c r="AC69" i="8"/>
  <c r="AE69" i="8" s="1"/>
  <c r="AF69" i="8" s="1"/>
  <c r="AC72" i="8"/>
  <c r="AE72" i="8" s="1"/>
  <c r="AF72" i="8" s="1"/>
  <c r="AC78" i="8"/>
  <c r="AE78" i="8" s="1"/>
  <c r="AF78" i="8" s="1"/>
  <c r="T95" i="8"/>
  <c r="U95" i="8" s="1"/>
  <c r="D8" i="27" s="1"/>
  <c r="AC50" i="8"/>
  <c r="AE50" i="8" s="1"/>
  <c r="T70" i="8"/>
  <c r="U70" i="8" s="1"/>
  <c r="D8" i="25" s="1"/>
  <c r="AC29" i="8"/>
  <c r="AE29" i="8" s="1"/>
  <c r="AF29" i="8" s="1"/>
  <c r="AC28" i="8"/>
  <c r="AE28" i="8" s="1"/>
  <c r="AF28" i="8" s="1"/>
  <c r="AC82" i="8"/>
  <c r="AE82" i="8" s="1"/>
  <c r="AF82" i="8" s="1"/>
  <c r="AC86" i="8"/>
  <c r="AE86" i="8" s="1"/>
  <c r="AF86" i="8" s="1"/>
  <c r="AC52" i="8"/>
  <c r="AE52" i="8" s="1"/>
  <c r="AF52" i="8" s="1"/>
  <c r="AC83" i="8"/>
  <c r="AE83" i="8" s="1"/>
  <c r="V20" i="9"/>
  <c r="W20" i="9" s="1"/>
  <c r="V15" i="9"/>
  <c r="W15" i="9" s="1"/>
  <c r="T22" i="9"/>
  <c r="V21" i="9"/>
  <c r="W21" i="9" s="1"/>
  <c r="V26" i="9"/>
  <c r="W26" i="9" s="1"/>
  <c r="T25" i="9"/>
  <c r="V19" i="9"/>
  <c r="W19" i="9" s="1"/>
  <c r="V23" i="9"/>
  <c r="W23" i="9" s="1"/>
  <c r="V24" i="9"/>
  <c r="W24" i="9" s="1"/>
  <c r="T9" i="9"/>
  <c r="Q6" i="9"/>
  <c r="V18" i="9"/>
  <c r="W18" i="9" s="1"/>
  <c r="V65" i="9"/>
  <c r="V29" i="9"/>
  <c r="W8" i="9"/>
  <c r="V30" i="9"/>
  <c r="W30" i="9" s="1"/>
  <c r="V10" i="9"/>
  <c r="W10" i="9" s="1"/>
  <c r="T31" i="9"/>
  <c r="V32" i="9"/>
  <c r="W32" i="9" s="1"/>
  <c r="T27" i="9"/>
  <c r="T28" i="9"/>
  <c r="V64" i="9"/>
  <c r="T10" i="9"/>
  <c r="Q20" i="9"/>
  <c r="T64" i="9"/>
  <c r="AC34" i="8"/>
  <c r="AE34" i="8" s="1"/>
  <c r="AF34" i="8" s="1"/>
  <c r="AC35" i="8"/>
  <c r="AE35" i="8" s="1"/>
  <c r="AC87" i="8"/>
  <c r="AE87" i="8" s="1"/>
  <c r="AF87" i="8" s="1"/>
  <c r="AC88" i="8"/>
  <c r="AE88" i="8" s="1"/>
  <c r="AF88" i="8" s="1"/>
  <c r="AC89" i="8"/>
  <c r="AE89" i="8" s="1"/>
  <c r="AF89" i="8" s="1"/>
  <c r="AC90" i="8"/>
  <c r="AE90" i="8" s="1"/>
  <c r="AF90" i="8" s="1"/>
  <c r="AC14" i="8"/>
  <c r="AE14" i="8" s="1"/>
  <c r="AF14" i="8" s="1"/>
  <c r="AC84" i="8"/>
  <c r="AC10" i="8"/>
  <c r="AE10" i="8" s="1"/>
  <c r="AF10" i="8" s="1"/>
  <c r="AC85" i="8"/>
  <c r="AC11" i="8"/>
  <c r="AE11" i="8" s="1"/>
  <c r="AC9" i="8"/>
  <c r="AE9" i="8" s="1"/>
  <c r="AC51" i="8"/>
  <c r="AC70" i="8"/>
  <c r="AE70" i="8" s="1"/>
  <c r="AC73" i="8"/>
  <c r="AC20" i="8"/>
  <c r="AE20" i="8" s="1"/>
  <c r="AF20" i="8" s="1"/>
  <c r="AC71" i="8"/>
  <c r="AE71" i="8" s="1"/>
  <c r="AF71" i="8" s="1"/>
  <c r="AC21" i="8"/>
  <c r="AC22" i="8"/>
  <c r="AE22" i="8" s="1"/>
  <c r="AC32" i="8"/>
  <c r="AE32" i="8" s="1"/>
  <c r="AC33" i="8"/>
  <c r="AE33" i="8" s="1"/>
  <c r="AC8" i="8"/>
  <c r="AC66" i="8"/>
  <c r="AC68" i="8"/>
  <c r="AC67" i="8"/>
  <c r="AC80" i="8"/>
  <c r="AC19" i="8"/>
  <c r="AC18" i="8"/>
  <c r="AC17" i="8"/>
  <c r="AC79" i="8"/>
  <c r="AC64" i="8"/>
  <c r="AC53" i="8"/>
  <c r="AC65" i="8"/>
  <c r="AC12" i="8"/>
  <c r="AC81" i="8"/>
  <c r="AC25" i="8"/>
  <c r="AC24" i="8"/>
  <c r="AC23" i="8"/>
  <c r="AC27" i="8"/>
  <c r="AC26" i="8"/>
  <c r="T331" i="8" l="1"/>
  <c r="U331" i="8" s="1"/>
  <c r="T399" i="8"/>
  <c r="U399" i="8" s="1"/>
  <c r="T298" i="8"/>
  <c r="U298" i="8" s="1"/>
  <c r="T387" i="8"/>
  <c r="U387" i="8" s="1"/>
  <c r="T372" i="8"/>
  <c r="U372" i="8" s="1"/>
  <c r="T356" i="8"/>
  <c r="U356" i="8" s="1"/>
  <c r="T357" i="8"/>
  <c r="U357" i="8" s="1"/>
  <c r="T304" i="8"/>
  <c r="U304" i="8" s="1"/>
  <c r="S51" i="9"/>
  <c r="AA51" i="9"/>
  <c r="X51" i="9"/>
  <c r="Z51" i="9" s="1"/>
  <c r="U54" i="9"/>
  <c r="AA54" i="9"/>
  <c r="AA37" i="9"/>
  <c r="U37" i="9"/>
  <c r="S37" i="9"/>
  <c r="X63" i="9"/>
  <c r="AB63" i="9" s="1"/>
  <c r="U62" i="9"/>
  <c r="S62" i="9"/>
  <c r="AA62" i="9"/>
  <c r="AA63" i="9"/>
  <c r="S63" i="9"/>
  <c r="X54" i="9"/>
  <c r="Z54" i="9" s="1"/>
  <c r="S54" i="9"/>
  <c r="S8" i="25"/>
  <c r="AA8" i="25"/>
  <c r="X8" i="25"/>
  <c r="U8" i="25"/>
  <c r="U8" i="27"/>
  <c r="AA8" i="27"/>
  <c r="X8" i="27"/>
  <c r="S8" i="27"/>
  <c r="S15" i="27"/>
  <c r="U15" i="27"/>
  <c r="X15" i="27"/>
  <c r="AA15" i="27"/>
  <c r="T90" i="8"/>
  <c r="U90" i="8" s="1"/>
  <c r="D28" i="25" s="1"/>
  <c r="T91" i="8"/>
  <c r="U91" i="8" s="1"/>
  <c r="D29" i="25" s="1"/>
  <c r="X26" i="25"/>
  <c r="U26" i="25"/>
  <c r="AA26" i="25"/>
  <c r="S26" i="25"/>
  <c r="T89" i="8"/>
  <c r="U89" i="8" s="1"/>
  <c r="D27" i="25" s="1"/>
  <c r="U23" i="25"/>
  <c r="S23" i="25"/>
  <c r="X23" i="25"/>
  <c r="AA23" i="25"/>
  <c r="X24" i="25"/>
  <c r="U24" i="25"/>
  <c r="AA24" i="25"/>
  <c r="S24" i="25"/>
  <c r="S25" i="25"/>
  <c r="U25" i="25"/>
  <c r="X25" i="25"/>
  <c r="AA25" i="25"/>
  <c r="U20" i="25"/>
  <c r="S20" i="25"/>
  <c r="X20" i="25"/>
  <c r="AA20" i="25"/>
  <c r="U21" i="25"/>
  <c r="X21" i="25"/>
  <c r="S21" i="25"/>
  <c r="AA21" i="25"/>
  <c r="S22" i="25"/>
  <c r="U22" i="25"/>
  <c r="X22" i="25"/>
  <c r="AA22" i="25"/>
  <c r="T72" i="8"/>
  <c r="U72" i="8" s="1"/>
  <c r="D10" i="25" s="1"/>
  <c r="AA10" i="25" s="1"/>
  <c r="T34" i="8"/>
  <c r="U34" i="8" s="1"/>
  <c r="T30" i="8"/>
  <c r="U30" i="8" s="1"/>
  <c r="D30" i="9" s="1"/>
  <c r="T32" i="8"/>
  <c r="U32" i="8" s="1"/>
  <c r="D32" i="9" s="1"/>
  <c r="T27" i="8"/>
  <c r="U27" i="8" s="1"/>
  <c r="D27" i="9" s="1"/>
  <c r="T28" i="8"/>
  <c r="U28" i="8" s="1"/>
  <c r="D28" i="9" s="1"/>
  <c r="T26" i="8"/>
  <c r="U26" i="8" s="1"/>
  <c r="T21" i="8"/>
  <c r="U21" i="8" s="1"/>
  <c r="D21" i="9" s="1"/>
  <c r="T22" i="8"/>
  <c r="U22" i="8" s="1"/>
  <c r="T23" i="8"/>
  <c r="U23" i="8" s="1"/>
  <c r="D23" i="9" s="1"/>
  <c r="T18" i="8"/>
  <c r="U18" i="8" s="1"/>
  <c r="T19" i="8"/>
  <c r="U19" i="8" s="1"/>
  <c r="T20" i="8"/>
  <c r="U20" i="8" s="1"/>
  <c r="T15" i="8"/>
  <c r="U15" i="8" s="1"/>
  <c r="D15" i="9" s="1"/>
  <c r="T16" i="8"/>
  <c r="U16" i="8" s="1"/>
  <c r="D16" i="9" s="1"/>
  <c r="T12" i="8"/>
  <c r="U12" i="8" s="1"/>
  <c r="D12" i="9" s="1"/>
  <c r="AA38" i="9"/>
  <c r="AA57" i="9"/>
  <c r="X57" i="9"/>
  <c r="Y57" i="9" s="1"/>
  <c r="AA47" i="9"/>
  <c r="S47" i="9"/>
  <c r="X46" i="9"/>
  <c r="AB46" i="9" s="1"/>
  <c r="U46" i="9"/>
  <c r="X38" i="9"/>
  <c r="Y38" i="9" s="1"/>
  <c r="U47" i="9"/>
  <c r="S46" i="9"/>
  <c r="S38" i="9"/>
  <c r="S57" i="9"/>
  <c r="X45" i="9"/>
  <c r="Y45" i="9" s="1"/>
  <c r="Y17" i="25"/>
  <c r="Z17" i="25"/>
  <c r="AB17" i="25"/>
  <c r="Z19" i="25"/>
  <c r="Y19" i="25"/>
  <c r="AB19" i="25"/>
  <c r="Z18" i="25"/>
  <c r="Y18" i="25"/>
  <c r="AB18" i="25"/>
  <c r="U49" i="9"/>
  <c r="U50" i="9"/>
  <c r="S50" i="9"/>
  <c r="X50" i="9"/>
  <c r="Z50" i="9" s="1"/>
  <c r="AA45" i="9"/>
  <c r="X49" i="9"/>
  <c r="Z49" i="9" s="1"/>
  <c r="AA49" i="9"/>
  <c r="S45" i="9"/>
  <c r="S65" i="9"/>
  <c r="X65" i="9"/>
  <c r="AB65" i="9" s="1"/>
  <c r="U64" i="9"/>
  <c r="Y64" i="9"/>
  <c r="Z64" i="9"/>
  <c r="U61" i="9"/>
  <c r="X61" i="9"/>
  <c r="AA61" i="9"/>
  <c r="S61" i="9"/>
  <c r="Y36" i="9"/>
  <c r="Z36" i="9"/>
  <c r="AB36" i="9"/>
  <c r="AB37" i="9"/>
  <c r="Y37" i="9"/>
  <c r="Z37" i="9"/>
  <c r="U53" i="9"/>
  <c r="X53" i="9"/>
  <c r="S53" i="9"/>
  <c r="AA53" i="9"/>
  <c r="U58" i="9"/>
  <c r="X58" i="9"/>
  <c r="AA58" i="9"/>
  <c r="S58" i="9"/>
  <c r="X55" i="9"/>
  <c r="S55" i="9"/>
  <c r="U55" i="9"/>
  <c r="AA55" i="9"/>
  <c r="Y56" i="9"/>
  <c r="AB56" i="9"/>
  <c r="Z56" i="9"/>
  <c r="Y60" i="9"/>
  <c r="Z60" i="9"/>
  <c r="AB60" i="9"/>
  <c r="Z52" i="9"/>
  <c r="Y52" i="9"/>
  <c r="AB52" i="9"/>
  <c r="Y59" i="9"/>
  <c r="AB59" i="9"/>
  <c r="Z59" i="9"/>
  <c r="S64" i="9"/>
  <c r="Y47" i="9"/>
  <c r="Z47" i="9"/>
  <c r="AB47" i="9"/>
  <c r="Y62" i="9"/>
  <c r="AB62" i="9"/>
  <c r="Z62" i="9"/>
  <c r="W29" i="9"/>
  <c r="AF83" i="8"/>
  <c r="D11" i="9"/>
  <c r="T97" i="8"/>
  <c r="U97" i="8" s="1"/>
  <c r="AF50" i="8"/>
  <c r="Q10" i="9"/>
  <c r="T66" i="9"/>
  <c r="V66" i="9"/>
  <c r="Q17" i="9"/>
  <c r="AA64" i="9"/>
  <c r="W64" i="9"/>
  <c r="AB64" i="9"/>
  <c r="W65" i="9"/>
  <c r="AA65" i="9"/>
  <c r="T101" i="8"/>
  <c r="U101" i="8" s="1"/>
  <c r="D14" i="27" s="1"/>
  <c r="D31" i="9"/>
  <c r="AF35" i="8"/>
  <c r="AE85" i="8"/>
  <c r="AF85" i="8" s="1"/>
  <c r="AF9" i="8"/>
  <c r="AF32" i="8"/>
  <c r="T99" i="8"/>
  <c r="U99" i="8" s="1"/>
  <c r="T98" i="8"/>
  <c r="U98" i="8" s="1"/>
  <c r="D11" i="27" s="1"/>
  <c r="AF11" i="8"/>
  <c r="D9" i="25"/>
  <c r="AF33" i="8"/>
  <c r="AE84" i="8"/>
  <c r="AF84" i="8" s="1"/>
  <c r="T103" i="8"/>
  <c r="U103" i="8" s="1"/>
  <c r="D16" i="27" s="1"/>
  <c r="AE21" i="8"/>
  <c r="AF21" i="8" s="1"/>
  <c r="AE51" i="8"/>
  <c r="AF51" i="8" s="1"/>
  <c r="AE73" i="8"/>
  <c r="AF73" i="8" s="1"/>
  <c r="AF70" i="8"/>
  <c r="AF22" i="8"/>
  <c r="AE68" i="8"/>
  <c r="AF68" i="8" s="1"/>
  <c r="AE66" i="8"/>
  <c r="AF66" i="8" s="1"/>
  <c r="AE17" i="8"/>
  <c r="AF17" i="8" s="1"/>
  <c r="AE19" i="8"/>
  <c r="AF19" i="8" s="1"/>
  <c r="D17" i="9"/>
  <c r="D9" i="9"/>
  <c r="AE81" i="8"/>
  <c r="AF81" i="8" s="1"/>
  <c r="AE12" i="8"/>
  <c r="AF12" i="8" s="1"/>
  <c r="AE80" i="8"/>
  <c r="AF80" i="8" s="1"/>
  <c r="AE26" i="8"/>
  <c r="AF26" i="8" s="1"/>
  <c r="T96" i="8"/>
  <c r="U96" i="8" s="1"/>
  <c r="D9" i="27" s="1"/>
  <c r="AE8" i="8"/>
  <c r="AF8" i="8" s="1"/>
  <c r="AE67" i="8"/>
  <c r="AF67" i="8" s="1"/>
  <c r="AE27" i="8"/>
  <c r="AF27" i="8" s="1"/>
  <c r="AE18" i="8"/>
  <c r="AF18" i="8" s="1"/>
  <c r="AE23" i="8"/>
  <c r="AF23" i="8" s="1"/>
  <c r="AE65" i="8"/>
  <c r="AF65" i="8" s="1"/>
  <c r="AE24" i="8"/>
  <c r="AF24" i="8" s="1"/>
  <c r="AE53" i="8"/>
  <c r="AF53" i="8" s="1"/>
  <c r="AE79" i="8"/>
  <c r="AF79" i="8" s="1"/>
  <c r="AE25" i="8"/>
  <c r="AF25" i="8" s="1"/>
  <c r="D10" i="9"/>
  <c r="X10" i="9" s="1"/>
  <c r="AE64" i="8"/>
  <c r="AF64" i="8" s="1"/>
  <c r="AB51" i="9" l="1"/>
  <c r="Y51" i="9"/>
  <c r="AB45" i="9"/>
  <c r="Z45" i="9"/>
  <c r="U10" i="25"/>
  <c r="X10" i="25"/>
  <c r="Y10" i="25" s="1"/>
  <c r="D12" i="27"/>
  <c r="U12" i="27" s="1"/>
  <c r="V99" i="8"/>
  <c r="D10" i="27"/>
  <c r="S10" i="27" s="1"/>
  <c r="V97" i="8"/>
  <c r="Z63" i="9"/>
  <c r="Y63" i="9"/>
  <c r="S10" i="25"/>
  <c r="AB50" i="9"/>
  <c r="Y50" i="9"/>
  <c r="Z46" i="9"/>
  <c r="Y46" i="9"/>
  <c r="AB54" i="9"/>
  <c r="Y54" i="9"/>
  <c r="AB57" i="9"/>
  <c r="Z57" i="9"/>
  <c r="Z38" i="9"/>
  <c r="AB38" i="9"/>
  <c r="S9" i="27"/>
  <c r="AA9" i="27"/>
  <c r="X9" i="27"/>
  <c r="U9" i="27"/>
  <c r="X16" i="27"/>
  <c r="S16" i="27"/>
  <c r="U16" i="27"/>
  <c r="AA16" i="27"/>
  <c r="X11" i="27"/>
  <c r="S11" i="27"/>
  <c r="U11" i="27"/>
  <c r="AA11" i="27"/>
  <c r="U14" i="27"/>
  <c r="X14" i="27"/>
  <c r="S14" i="27"/>
  <c r="AA14" i="27"/>
  <c r="AB22" i="25"/>
  <c r="Z22" i="25"/>
  <c r="Y22" i="25"/>
  <c r="Z21" i="25"/>
  <c r="AB21" i="25"/>
  <c r="Y21" i="25"/>
  <c r="Z20" i="25"/>
  <c r="Y20" i="25"/>
  <c r="AB20" i="25"/>
  <c r="AB25" i="25"/>
  <c r="Z25" i="25"/>
  <c r="Y25" i="25"/>
  <c r="Z24" i="25"/>
  <c r="Y24" i="25"/>
  <c r="AB24" i="25"/>
  <c r="Z23" i="25"/>
  <c r="Y23" i="25"/>
  <c r="AB23" i="25"/>
  <c r="S27" i="25"/>
  <c r="X27" i="25"/>
  <c r="U27" i="25"/>
  <c r="AA27" i="25"/>
  <c r="Z26" i="25"/>
  <c r="Y26" i="25"/>
  <c r="AB26" i="25"/>
  <c r="AA29" i="25"/>
  <c r="X29" i="25"/>
  <c r="S29" i="25"/>
  <c r="U29" i="25"/>
  <c r="U28" i="25"/>
  <c r="X28" i="25"/>
  <c r="S28" i="25"/>
  <c r="AA28" i="25"/>
  <c r="AB15" i="27"/>
  <c r="Z15" i="27"/>
  <c r="Y15" i="27"/>
  <c r="Z8" i="27"/>
  <c r="Y8" i="27"/>
  <c r="AB8" i="27"/>
  <c r="Z8" i="25"/>
  <c r="Y8" i="25"/>
  <c r="AB8" i="25"/>
  <c r="AB49" i="9"/>
  <c r="X9" i="25"/>
  <c r="U9" i="25"/>
  <c r="AA9" i="25"/>
  <c r="S9" i="25"/>
  <c r="Y49" i="9"/>
  <c r="Z65" i="9"/>
  <c r="Y65" i="9"/>
  <c r="U10" i="9"/>
  <c r="S10" i="9"/>
  <c r="AA10" i="9"/>
  <c r="Z53" i="9"/>
  <c r="Y53" i="9"/>
  <c r="AB53" i="9"/>
  <c r="AB61" i="9"/>
  <c r="Y61" i="9"/>
  <c r="Z61" i="9"/>
  <c r="AB55" i="9"/>
  <c r="Z55" i="9"/>
  <c r="Y55" i="9"/>
  <c r="Y58" i="9"/>
  <c r="AB58" i="9"/>
  <c r="Z58" i="9"/>
  <c r="W66" i="9"/>
  <c r="Q14" i="9"/>
  <c r="T100" i="8"/>
  <c r="U100" i="8" s="1"/>
  <c r="D13" i="27" s="1"/>
  <c r="D48" i="9"/>
  <c r="T105" i="8"/>
  <c r="U105" i="8" s="1"/>
  <c r="D18" i="27" s="1"/>
  <c r="D22" i="9"/>
  <c r="X22" i="9" s="1"/>
  <c r="T104" i="8"/>
  <c r="U104" i="8" s="1"/>
  <c r="D17" i="27" s="1"/>
  <c r="X15" i="9"/>
  <c r="S15" i="9"/>
  <c r="AA15" i="9"/>
  <c r="U15" i="9"/>
  <c r="U21" i="9"/>
  <c r="X21" i="9"/>
  <c r="S21" i="9"/>
  <c r="AA21" i="9"/>
  <c r="D41" i="9"/>
  <c r="D18" i="9"/>
  <c r="D42" i="9"/>
  <c r="D24" i="9"/>
  <c r="D12" i="25"/>
  <c r="D13" i="25"/>
  <c r="D11" i="25"/>
  <c r="D14" i="25"/>
  <c r="X9" i="9"/>
  <c r="S9" i="9"/>
  <c r="U9" i="9"/>
  <c r="AA9" i="9"/>
  <c r="D13" i="9"/>
  <c r="U16" i="9"/>
  <c r="AA16" i="9"/>
  <c r="X16" i="9"/>
  <c r="S16" i="9"/>
  <c r="D44" i="9"/>
  <c r="D26" i="9"/>
  <c r="D34" i="9"/>
  <c r="D33" i="9"/>
  <c r="D35" i="9"/>
  <c r="D14" i="9"/>
  <c r="S14" i="9" s="1"/>
  <c r="D40" i="9"/>
  <c r="D39" i="9"/>
  <c r="D43" i="9"/>
  <c r="D25" i="9"/>
  <c r="Z10" i="9"/>
  <c r="Y10" i="9"/>
  <c r="AB10" i="9"/>
  <c r="D19" i="9"/>
  <c r="D20" i="9"/>
  <c r="D16" i="25"/>
  <c r="D15" i="25"/>
  <c r="U11" i="9"/>
  <c r="X11" i="9"/>
  <c r="AA11" i="9"/>
  <c r="S11" i="9"/>
  <c r="AA12" i="27" l="1"/>
  <c r="X12" i="27"/>
  <c r="AB12" i="27" s="1"/>
  <c r="S12" i="27"/>
  <c r="AA10" i="27"/>
  <c r="U10" i="27"/>
  <c r="Z10" i="25"/>
  <c r="X10" i="27"/>
  <c r="Y10" i="27" s="1"/>
  <c r="AB10" i="25"/>
  <c r="Q7" i="25"/>
  <c r="X17" i="27"/>
  <c r="S17" i="27"/>
  <c r="U17" i="27"/>
  <c r="AA17" i="27"/>
  <c r="X18" i="27"/>
  <c r="U18" i="27"/>
  <c r="S18" i="27"/>
  <c r="AA18" i="27"/>
  <c r="AA13" i="27"/>
  <c r="X13" i="27"/>
  <c r="S13" i="27"/>
  <c r="U13" i="27"/>
  <c r="Q4" i="27"/>
  <c r="Z28" i="25"/>
  <c r="Y28" i="25"/>
  <c r="AB28" i="25"/>
  <c r="Z29" i="25"/>
  <c r="Y29" i="25"/>
  <c r="AB29" i="25"/>
  <c r="Z27" i="25"/>
  <c r="AB27" i="25"/>
  <c r="Y27" i="25"/>
  <c r="Z14" i="27"/>
  <c r="AB14" i="27"/>
  <c r="Y14" i="27"/>
  <c r="Z11" i="27"/>
  <c r="Y11" i="27"/>
  <c r="AB11" i="27"/>
  <c r="AB16" i="27"/>
  <c r="Z16" i="27"/>
  <c r="Y16" i="27"/>
  <c r="Z9" i="27"/>
  <c r="Y9" i="27"/>
  <c r="AB9" i="27"/>
  <c r="X13" i="25"/>
  <c r="S13" i="25"/>
  <c r="AA13" i="25"/>
  <c r="U13" i="25"/>
  <c r="X12" i="25"/>
  <c r="S12" i="25"/>
  <c r="U12" i="25"/>
  <c r="AA12" i="25"/>
  <c r="X11" i="25"/>
  <c r="U11" i="25"/>
  <c r="AA11" i="25"/>
  <c r="S11" i="25"/>
  <c r="U15" i="25"/>
  <c r="S15" i="25"/>
  <c r="AA15" i="25"/>
  <c r="X15" i="25"/>
  <c r="AB9" i="25"/>
  <c r="Y9" i="25"/>
  <c r="Z9" i="25"/>
  <c r="X16" i="25"/>
  <c r="U16" i="25"/>
  <c r="S16" i="25"/>
  <c r="AA16" i="25"/>
  <c r="X14" i="25"/>
  <c r="U14" i="25"/>
  <c r="S14" i="25"/>
  <c r="AA14" i="25"/>
  <c r="U48" i="9"/>
  <c r="X48" i="9"/>
  <c r="S48" i="9"/>
  <c r="AA48" i="9"/>
  <c r="X33" i="9"/>
  <c r="U33" i="9"/>
  <c r="S33" i="9"/>
  <c r="AA33" i="9"/>
  <c r="U42" i="9"/>
  <c r="S42" i="9"/>
  <c r="X42" i="9"/>
  <c r="AA42" i="9"/>
  <c r="U39" i="9"/>
  <c r="X39" i="9"/>
  <c r="S39" i="9"/>
  <c r="AA39" i="9"/>
  <c r="U34" i="9"/>
  <c r="X34" i="9"/>
  <c r="AA34" i="9"/>
  <c r="S34" i="9"/>
  <c r="U44" i="9"/>
  <c r="S44" i="9"/>
  <c r="X44" i="9"/>
  <c r="AA44" i="9"/>
  <c r="U40" i="9"/>
  <c r="X40" i="9"/>
  <c r="AA40" i="9"/>
  <c r="S40" i="9"/>
  <c r="U35" i="9"/>
  <c r="S35" i="9"/>
  <c r="X35" i="9"/>
  <c r="AA35" i="9"/>
  <c r="U41" i="9"/>
  <c r="S41" i="9"/>
  <c r="X41" i="9"/>
  <c r="AA41" i="9"/>
  <c r="AA14" i="9"/>
  <c r="U43" i="9"/>
  <c r="S43" i="9"/>
  <c r="X43" i="9"/>
  <c r="AA43" i="9"/>
  <c r="U22" i="9"/>
  <c r="AA22" i="9"/>
  <c r="S22" i="9"/>
  <c r="X14" i="9"/>
  <c r="Y14" i="9" s="1"/>
  <c r="U14" i="9"/>
  <c r="S20" i="9"/>
  <c r="X20" i="9"/>
  <c r="U20" i="9"/>
  <c r="AA20" i="9"/>
  <c r="U32" i="9"/>
  <c r="AA32" i="9"/>
  <c r="X32" i="9"/>
  <c r="S32" i="9"/>
  <c r="AA12" i="9"/>
  <c r="U12" i="9"/>
  <c r="X12" i="9"/>
  <c r="S12" i="9"/>
  <c r="X23" i="9"/>
  <c r="U23" i="9"/>
  <c r="S23" i="9"/>
  <c r="AA23" i="9"/>
  <c r="X17" i="9"/>
  <c r="U17" i="9"/>
  <c r="S17" i="9"/>
  <c r="AA17" i="9"/>
  <c r="U13" i="9"/>
  <c r="S13" i="9"/>
  <c r="X13" i="9"/>
  <c r="AA13" i="9"/>
  <c r="S18" i="9"/>
  <c r="U18" i="9"/>
  <c r="X18" i="9"/>
  <c r="AA18" i="9"/>
  <c r="Y11" i="9"/>
  <c r="Z11" i="9"/>
  <c r="AB11" i="9"/>
  <c r="AB15" i="9"/>
  <c r="Y15" i="9"/>
  <c r="Z15" i="9"/>
  <c r="S24" i="9"/>
  <c r="X24" i="9"/>
  <c r="U24" i="9"/>
  <c r="AA24" i="9"/>
  <c r="S26" i="9"/>
  <c r="X26" i="9"/>
  <c r="U26" i="9"/>
  <c r="AA26" i="9"/>
  <c r="Y22" i="9"/>
  <c r="Z22" i="9"/>
  <c r="AB22" i="9"/>
  <c r="AA19" i="9"/>
  <c r="S19" i="9"/>
  <c r="X19" i="9"/>
  <c r="U19" i="9"/>
  <c r="U31" i="9"/>
  <c r="S31" i="9"/>
  <c r="X31" i="9"/>
  <c r="AA31" i="9"/>
  <c r="S28" i="9"/>
  <c r="AA28" i="9"/>
  <c r="U28" i="9"/>
  <c r="X28" i="9"/>
  <c r="Z9" i="9"/>
  <c r="AB9" i="9"/>
  <c r="Y9" i="9"/>
  <c r="S25" i="9"/>
  <c r="U25" i="9"/>
  <c r="AA25" i="9"/>
  <c r="X25" i="9"/>
  <c r="S30" i="9"/>
  <c r="U30" i="9"/>
  <c r="AA30" i="9"/>
  <c r="X30" i="9"/>
  <c r="Z16" i="9"/>
  <c r="Y16" i="9"/>
  <c r="AB16" i="9"/>
  <c r="U29" i="9"/>
  <c r="X29" i="9"/>
  <c r="S29" i="9"/>
  <c r="AA29" i="9"/>
  <c r="Y21" i="9"/>
  <c r="Z21" i="9"/>
  <c r="AB21" i="9"/>
  <c r="U27" i="9"/>
  <c r="X27" i="9"/>
  <c r="S27" i="9"/>
  <c r="AA27" i="9"/>
  <c r="Z10" i="27" l="1"/>
  <c r="Y12" i="27"/>
  <c r="Z12" i="27"/>
  <c r="AB10" i="27"/>
  <c r="AA19" i="27"/>
  <c r="Q16" i="27" s="1"/>
  <c r="N9" i="27" s="1"/>
  <c r="N8" i="27" s="1"/>
  <c r="S19" i="27"/>
  <c r="Q5" i="27" s="1"/>
  <c r="K9" i="27" s="1"/>
  <c r="U19" i="27"/>
  <c r="Q8" i="27"/>
  <c r="AB13" i="27"/>
  <c r="Z13" i="27"/>
  <c r="Y13" i="27"/>
  <c r="Q13" i="27"/>
  <c r="X19" i="27"/>
  <c r="Z18" i="27"/>
  <c r="Y18" i="27"/>
  <c r="AB18" i="27"/>
  <c r="Z17" i="27"/>
  <c r="Y17" i="27"/>
  <c r="AB17" i="27"/>
  <c r="S30" i="25"/>
  <c r="Q8" i="25" s="1"/>
  <c r="K9" i="25" s="1"/>
  <c r="U30" i="25"/>
  <c r="AA30" i="25"/>
  <c r="Q19" i="25" s="1"/>
  <c r="N9" i="25" s="1"/>
  <c r="N8" i="25" s="1"/>
  <c r="Z15" i="25"/>
  <c r="Y15" i="25"/>
  <c r="AB15" i="25"/>
  <c r="Q11" i="25"/>
  <c r="Y12" i="25"/>
  <c r="Z12" i="25"/>
  <c r="AB12" i="25"/>
  <c r="AB11" i="25"/>
  <c r="Y11" i="25"/>
  <c r="Z11" i="25"/>
  <c r="Y14" i="25"/>
  <c r="Z14" i="25"/>
  <c r="AB14" i="25"/>
  <c r="Q16" i="25"/>
  <c r="Z13" i="25"/>
  <c r="Y13" i="25"/>
  <c r="AB13" i="25"/>
  <c r="Y16" i="25"/>
  <c r="Z16" i="25"/>
  <c r="AB16" i="25"/>
  <c r="X30" i="25"/>
  <c r="AB44" i="9"/>
  <c r="Z44" i="9"/>
  <c r="Y44" i="9"/>
  <c r="Z14" i="9"/>
  <c r="Z20" i="9"/>
  <c r="AB20" i="9"/>
  <c r="Y20" i="9"/>
  <c r="AB14" i="9"/>
  <c r="Y41" i="9"/>
  <c r="AB41" i="9"/>
  <c r="Z41" i="9"/>
  <c r="AB34" i="9"/>
  <c r="Z34" i="9"/>
  <c r="Y34" i="9"/>
  <c r="Y43" i="9"/>
  <c r="Z43" i="9"/>
  <c r="AB43" i="9"/>
  <c r="Y39" i="9"/>
  <c r="Z39" i="9"/>
  <c r="AB39" i="9"/>
  <c r="Y42" i="9"/>
  <c r="Z42" i="9"/>
  <c r="AB42" i="9"/>
  <c r="Z35" i="9"/>
  <c r="Y35" i="9"/>
  <c r="AB35" i="9"/>
  <c r="Y33" i="9"/>
  <c r="Z33" i="9"/>
  <c r="AB33" i="9"/>
  <c r="AB40" i="9"/>
  <c r="Z40" i="9"/>
  <c r="Y40" i="9"/>
  <c r="AB48" i="9"/>
  <c r="Z48" i="9"/>
  <c r="Y48" i="9"/>
  <c r="AB32" i="9"/>
  <c r="Y32" i="9"/>
  <c r="Z32" i="9"/>
  <c r="Z18" i="9"/>
  <c r="Y18" i="9"/>
  <c r="AB18" i="9"/>
  <c r="Y27" i="9"/>
  <c r="AB27" i="9"/>
  <c r="Z27" i="9"/>
  <c r="Y29" i="9"/>
  <c r="Z29" i="9"/>
  <c r="AB29" i="9"/>
  <c r="Y31" i="9"/>
  <c r="AB31" i="9"/>
  <c r="Z31" i="9"/>
  <c r="Y30" i="9"/>
  <c r="AB30" i="9"/>
  <c r="Z30" i="9"/>
  <c r="AB13" i="9"/>
  <c r="Z13" i="9"/>
  <c r="Y13" i="9"/>
  <c r="Y24" i="9"/>
  <c r="AB24" i="9"/>
  <c r="Z24" i="9"/>
  <c r="AB25" i="9"/>
  <c r="Z25" i="9"/>
  <c r="Y25" i="9"/>
  <c r="AB19" i="9"/>
  <c r="Y19" i="9"/>
  <c r="Z19" i="9"/>
  <c r="AB28" i="9"/>
  <c r="Y28" i="9"/>
  <c r="Z28" i="9"/>
  <c r="Y17" i="9"/>
  <c r="Z17" i="9"/>
  <c r="AB17" i="9"/>
  <c r="Z26" i="9"/>
  <c r="Y26" i="9"/>
  <c r="AB26" i="9"/>
  <c r="AB23" i="9"/>
  <c r="Y23" i="9"/>
  <c r="Z23" i="9"/>
  <c r="Z12" i="9"/>
  <c r="Y12" i="9"/>
  <c r="AB12" i="9"/>
  <c r="S8" i="8"/>
  <c r="T8" i="8" s="1"/>
  <c r="U8" i="8" s="1"/>
  <c r="D8" i="9" s="1"/>
  <c r="K10" i="27" l="1"/>
  <c r="K11" i="27" s="1"/>
  <c r="K8" i="27"/>
  <c r="K54" i="27" s="1"/>
  <c r="N10" i="27"/>
  <c r="N11" i="27" s="1"/>
  <c r="K8" i="25"/>
  <c r="D76" i="25" s="1"/>
  <c r="K10" i="25"/>
  <c r="K11" i="25" s="1"/>
  <c r="N78" i="27"/>
  <c r="N75" i="27"/>
  <c r="N72" i="27"/>
  <c r="N69" i="27"/>
  <c r="N66" i="27"/>
  <c r="N63" i="27"/>
  <c r="N60" i="27"/>
  <c r="N57" i="27"/>
  <c r="N54" i="27"/>
  <c r="N51" i="27"/>
  <c r="N48" i="27"/>
  <c r="N45" i="27"/>
  <c r="N42" i="27"/>
  <c r="N39" i="27"/>
  <c r="N36" i="27"/>
  <c r="N33" i="27"/>
  <c r="N30" i="27"/>
  <c r="G68" i="27"/>
  <c r="G44" i="27"/>
  <c r="G78" i="27"/>
  <c r="N64" i="27"/>
  <c r="G54" i="27"/>
  <c r="N40" i="27"/>
  <c r="G30" i="27"/>
  <c r="N74" i="27"/>
  <c r="G61" i="27"/>
  <c r="N50" i="27"/>
  <c r="G37" i="27"/>
  <c r="G71" i="27"/>
  <c r="G47" i="27"/>
  <c r="N67" i="27"/>
  <c r="G57" i="27"/>
  <c r="N43" i="27"/>
  <c r="G33" i="27"/>
  <c r="N77" i="27"/>
  <c r="G64" i="27"/>
  <c r="N53" i="27"/>
  <c r="G40" i="27"/>
  <c r="N29" i="27"/>
  <c r="G50" i="27"/>
  <c r="G32" i="27"/>
  <c r="G67" i="27"/>
  <c r="G36" i="27"/>
  <c r="G73" i="27"/>
  <c r="N68" i="27"/>
  <c r="G55" i="27"/>
  <c r="G77" i="27"/>
  <c r="G59" i="27"/>
  <c r="G41" i="27"/>
  <c r="G63" i="27"/>
  <c r="N49" i="27"/>
  <c r="H14" i="27"/>
  <c r="N76" i="27"/>
  <c r="N58" i="27"/>
  <c r="G49" i="27"/>
  <c r="G31" i="27"/>
  <c r="G45" i="27"/>
  <c r="N31" i="27"/>
  <c r="N35" i="27"/>
  <c r="G72" i="27"/>
  <c r="N62" i="27"/>
  <c r="N44" i="27"/>
  <c r="G53" i="27"/>
  <c r="G35" i="27"/>
  <c r="N61" i="27"/>
  <c r="G38" i="27"/>
  <c r="G69" i="27"/>
  <c r="G52" i="27"/>
  <c r="G43" i="27"/>
  <c r="N59" i="27"/>
  <c r="G58" i="27"/>
  <c r="N34" i="27"/>
  <c r="N73" i="27"/>
  <c r="G76" i="27"/>
  <c r="N52" i="27"/>
  <c r="G46" i="27"/>
  <c r="G29" i="27"/>
  <c r="G60" i="27"/>
  <c r="N37" i="27"/>
  <c r="G75" i="27"/>
  <c r="G66" i="27"/>
  <c r="G74" i="27"/>
  <c r="N56" i="27"/>
  <c r="G51" i="27"/>
  <c r="N65" i="27"/>
  <c r="G42" i="27"/>
  <c r="N55" i="27"/>
  <c r="G70" i="27"/>
  <c r="H17" i="27"/>
  <c r="G65" i="27"/>
  <c r="G62" i="27"/>
  <c r="G56" i="27"/>
  <c r="N71" i="27"/>
  <c r="N38" i="27"/>
  <c r="N70" i="27"/>
  <c r="N32" i="27"/>
  <c r="G48" i="27"/>
  <c r="N47" i="27"/>
  <c r="N41" i="27"/>
  <c r="G39" i="27"/>
  <c r="G34" i="27"/>
  <c r="N46" i="27"/>
  <c r="H15" i="27"/>
  <c r="H8" i="27"/>
  <c r="H12" i="27"/>
  <c r="H11" i="27"/>
  <c r="H16" i="27"/>
  <c r="H18" i="27"/>
  <c r="H10" i="27"/>
  <c r="H9" i="27"/>
  <c r="H13" i="27"/>
  <c r="Q12" i="27"/>
  <c r="Y19" i="27"/>
  <c r="Z19" i="27"/>
  <c r="Q10" i="27" s="1"/>
  <c r="M8" i="27" s="1"/>
  <c r="AB19" i="27"/>
  <c r="Q15" i="27" s="1"/>
  <c r="L8" i="27" s="1"/>
  <c r="L9" i="27" s="1"/>
  <c r="Q15" i="25"/>
  <c r="Z30" i="25"/>
  <c r="Q13" i="25" s="1"/>
  <c r="M8" i="25" s="1"/>
  <c r="M9" i="25" s="1"/>
  <c r="M59" i="25" s="1"/>
  <c r="AB30" i="25"/>
  <c r="Q18" i="25" s="1"/>
  <c r="L8" i="25" s="1"/>
  <c r="L9" i="25" s="1"/>
  <c r="F27" i="25" s="1"/>
  <c r="Y30" i="25"/>
  <c r="N65" i="25"/>
  <c r="N88" i="25"/>
  <c r="G58" i="25"/>
  <c r="N73" i="25"/>
  <c r="G80" i="25"/>
  <c r="G68" i="25"/>
  <c r="G67" i="25"/>
  <c r="G54" i="25"/>
  <c r="N63" i="25"/>
  <c r="N84" i="25"/>
  <c r="G56" i="25"/>
  <c r="N57" i="25"/>
  <c r="G82" i="25"/>
  <c r="G49" i="25"/>
  <c r="G63" i="25"/>
  <c r="N55" i="25"/>
  <c r="G53" i="25"/>
  <c r="N49" i="25"/>
  <c r="G61" i="25"/>
  <c r="G66" i="25"/>
  <c r="N62" i="25"/>
  <c r="H14" i="25"/>
  <c r="G43" i="25"/>
  <c r="G40" i="25"/>
  <c r="N64" i="25"/>
  <c r="G78" i="25"/>
  <c r="H26" i="25"/>
  <c r="H13" i="25"/>
  <c r="H23" i="25"/>
  <c r="G59" i="25"/>
  <c r="N43" i="25"/>
  <c r="G75" i="25"/>
  <c r="G64" i="25"/>
  <c r="G47" i="25"/>
  <c r="G51" i="25"/>
  <c r="N58" i="25"/>
  <c r="N59" i="25"/>
  <c r="G85" i="25"/>
  <c r="H16" i="25"/>
  <c r="N79" i="25"/>
  <c r="G55" i="25"/>
  <c r="N56" i="25"/>
  <c r="G86" i="25"/>
  <c r="H17" i="25"/>
  <c r="G52" i="25"/>
  <c r="G89" i="25"/>
  <c r="G69" i="25"/>
  <c r="H28" i="25"/>
  <c r="H12" i="25"/>
  <c r="H22" i="25"/>
  <c r="N69" i="25"/>
  <c r="N74" i="25"/>
  <c r="N68" i="25"/>
  <c r="N53" i="25"/>
  <c r="G74" i="25"/>
  <c r="N87" i="25"/>
  <c r="G79" i="25"/>
  <c r="H20" i="25"/>
  <c r="N47" i="25"/>
  <c r="N41" i="25"/>
  <c r="G77" i="25"/>
  <c r="H18" i="25"/>
  <c r="G84" i="25"/>
  <c r="N51" i="25"/>
  <c r="G71" i="25"/>
  <c r="G65" i="25"/>
  <c r="G83" i="25"/>
  <c r="H25" i="25"/>
  <c r="N83" i="25"/>
  <c r="G72" i="25"/>
  <c r="G44" i="25"/>
  <c r="N42" i="25"/>
  <c r="N50" i="25"/>
  <c r="N70" i="25"/>
  <c r="N82" i="25"/>
  <c r="H21" i="25"/>
  <c r="H11" i="25"/>
  <c r="H15" i="25"/>
  <c r="G62" i="25"/>
  <c r="N52" i="25"/>
  <c r="H10" i="25"/>
  <c r="N78" i="25"/>
  <c r="N40" i="25"/>
  <c r="N89" i="25"/>
  <c r="N60" i="25"/>
  <c r="N72" i="25"/>
  <c r="G76" i="25"/>
  <c r="N61" i="25"/>
  <c r="H29" i="25"/>
  <c r="N85" i="25"/>
  <c r="G41" i="25"/>
  <c r="H8" i="25"/>
  <c r="H19" i="25"/>
  <c r="N86" i="25"/>
  <c r="N71" i="25"/>
  <c r="N44" i="25"/>
  <c r="H24" i="25"/>
  <c r="G50" i="25"/>
  <c r="N46" i="25"/>
  <c r="G87" i="25"/>
  <c r="G48" i="25"/>
  <c r="G45" i="25"/>
  <c r="H9" i="25"/>
  <c r="N75" i="25"/>
  <c r="H27" i="25"/>
  <c r="G60" i="25"/>
  <c r="N45" i="25"/>
  <c r="G42" i="25"/>
  <c r="N81" i="25"/>
  <c r="N67" i="25"/>
  <c r="G70" i="25"/>
  <c r="N48" i="25"/>
  <c r="G57" i="25"/>
  <c r="N54" i="25"/>
  <c r="N66" i="25"/>
  <c r="N76" i="25"/>
  <c r="G88" i="25"/>
  <c r="G81" i="25"/>
  <c r="N80" i="25"/>
  <c r="N77" i="25"/>
  <c r="G46" i="25"/>
  <c r="G73" i="25"/>
  <c r="N10" i="25"/>
  <c r="N11" i="25" s="1"/>
  <c r="X8" i="9"/>
  <c r="X66" i="9" s="1"/>
  <c r="S8" i="9"/>
  <c r="S66" i="9" s="1"/>
  <c r="Q8" i="9" s="1"/>
  <c r="U8" i="9"/>
  <c r="Q11" i="9" s="1"/>
  <c r="Q7" i="9"/>
  <c r="AA8" i="9"/>
  <c r="AA66" i="9" s="1"/>
  <c r="Q19" i="9" s="1"/>
  <c r="K65" i="27" l="1"/>
  <c r="K52" i="27"/>
  <c r="D49" i="27"/>
  <c r="K76" i="27"/>
  <c r="K35" i="27"/>
  <c r="D47" i="27"/>
  <c r="D60" i="27"/>
  <c r="D67" i="27"/>
  <c r="K31" i="27"/>
  <c r="K49" i="27"/>
  <c r="D77" i="27"/>
  <c r="D73" i="27"/>
  <c r="D31" i="27"/>
  <c r="D32" i="27"/>
  <c r="D45" i="27"/>
  <c r="K56" i="27"/>
  <c r="D50" i="27"/>
  <c r="K41" i="27"/>
  <c r="D46" i="27"/>
  <c r="D29" i="27"/>
  <c r="K29" i="27"/>
  <c r="K55" i="27"/>
  <c r="K40" i="27"/>
  <c r="E11" i="27"/>
  <c r="D78" i="27"/>
  <c r="K38" i="27"/>
  <c r="K57" i="27"/>
  <c r="D33" i="27"/>
  <c r="D62" i="27"/>
  <c r="D39" i="27"/>
  <c r="D68" i="27"/>
  <c r="D40" i="27"/>
  <c r="K70" i="27"/>
  <c r="K47" i="27"/>
  <c r="D43" i="27"/>
  <c r="D58" i="27"/>
  <c r="K59" i="27"/>
  <c r="K62" i="27"/>
  <c r="K77" i="27"/>
  <c r="D76" i="27"/>
  <c r="K37" i="27"/>
  <c r="K60" i="27"/>
  <c r="K73" i="27"/>
  <c r="K69" i="27"/>
  <c r="K68" i="27"/>
  <c r="E10" i="27"/>
  <c r="K34" i="27"/>
  <c r="K50" i="27"/>
  <c r="E15" i="27"/>
  <c r="D52" i="27"/>
  <c r="D61" i="27"/>
  <c r="E8" i="27"/>
  <c r="K66" i="27"/>
  <c r="K74" i="27"/>
  <c r="E18" i="27"/>
  <c r="K43" i="27"/>
  <c r="D30" i="27"/>
  <c r="D72" i="27"/>
  <c r="D55" i="27"/>
  <c r="D51" i="27"/>
  <c r="D42" i="27"/>
  <c r="K46" i="27"/>
  <c r="D54" i="27"/>
  <c r="D48" i="27"/>
  <c r="D53" i="27"/>
  <c r="K64" i="27"/>
  <c r="D35" i="27"/>
  <c r="E14" i="27"/>
  <c r="K61" i="27"/>
  <c r="D38" i="27"/>
  <c r="K72" i="27"/>
  <c r="D75" i="27"/>
  <c r="E13" i="27"/>
  <c r="K44" i="27"/>
  <c r="K63" i="27"/>
  <c r="K71" i="27"/>
  <c r="E12" i="27"/>
  <c r="K42" i="27"/>
  <c r="K45" i="27"/>
  <c r="K33" i="27"/>
  <c r="E9" i="27"/>
  <c r="K51" i="27"/>
  <c r="K39" i="27"/>
  <c r="D44" i="27"/>
  <c r="D71" i="27"/>
  <c r="K75" i="27"/>
  <c r="D64" i="27"/>
  <c r="K30" i="27"/>
  <c r="K32" i="27"/>
  <c r="D57" i="27"/>
  <c r="D36" i="27"/>
  <c r="D34" i="27"/>
  <c r="D56" i="27"/>
  <c r="D70" i="27"/>
  <c r="D69" i="27"/>
  <c r="D41" i="27"/>
  <c r="E17" i="27"/>
  <c r="K58" i="27"/>
  <c r="K53" i="27"/>
  <c r="K67" i="27"/>
  <c r="D65" i="27"/>
  <c r="D60" i="25"/>
  <c r="E16" i="27"/>
  <c r="D74" i="27"/>
  <c r="D63" i="27"/>
  <c r="D37" i="27"/>
  <c r="K78" i="27"/>
  <c r="K48" i="27"/>
  <c r="D66" i="27"/>
  <c r="D59" i="27"/>
  <c r="K36" i="27"/>
  <c r="K76" i="25"/>
  <c r="E28" i="25"/>
  <c r="K87" i="25"/>
  <c r="K53" i="25"/>
  <c r="E20" i="25"/>
  <c r="E8" i="25"/>
  <c r="E11" i="25"/>
  <c r="K44" i="25"/>
  <c r="E16" i="25"/>
  <c r="K88" i="25"/>
  <c r="K64" i="25"/>
  <c r="D89" i="25"/>
  <c r="D75" i="25"/>
  <c r="E23" i="25"/>
  <c r="E13" i="25"/>
  <c r="D45" i="25"/>
  <c r="D51" i="25"/>
  <c r="E29" i="25"/>
  <c r="K89" i="25"/>
  <c r="K67" i="25"/>
  <c r="D57" i="25"/>
  <c r="E10" i="25"/>
  <c r="D44" i="25"/>
  <c r="K69" i="25"/>
  <c r="E22" i="25"/>
  <c r="K50" i="25"/>
  <c r="K56" i="25"/>
  <c r="K48" i="25"/>
  <c r="D47" i="25"/>
  <c r="K68" i="25"/>
  <c r="D54" i="25"/>
  <c r="D87" i="25"/>
  <c r="D78" i="25"/>
  <c r="E9" i="25"/>
  <c r="K65" i="25"/>
  <c r="D74" i="25"/>
  <c r="K86" i="25"/>
  <c r="K42" i="25"/>
  <c r="K74" i="25"/>
  <c r="K73" i="25"/>
  <c r="D70" i="25"/>
  <c r="K85" i="25"/>
  <c r="D46" i="25"/>
  <c r="D86" i="25"/>
  <c r="D61" i="25"/>
  <c r="K63" i="25"/>
  <c r="K59" i="25"/>
  <c r="D88" i="25"/>
  <c r="D81" i="25"/>
  <c r="D84" i="25"/>
  <c r="D85" i="25"/>
  <c r="D49" i="25"/>
  <c r="D40" i="25"/>
  <c r="E24" i="25"/>
  <c r="D63" i="25"/>
  <c r="E21" i="25"/>
  <c r="K46" i="25"/>
  <c r="K41" i="25"/>
  <c r="E19" i="25"/>
  <c r="D55" i="25"/>
  <c r="D77" i="25"/>
  <c r="D48" i="25"/>
  <c r="K62" i="25"/>
  <c r="E27" i="25"/>
  <c r="K80" i="25"/>
  <c r="D68" i="25"/>
  <c r="K54" i="25"/>
  <c r="D69" i="25"/>
  <c r="D80" i="25"/>
  <c r="D82" i="25"/>
  <c r="K81" i="25"/>
  <c r="E12" i="25"/>
  <c r="D64" i="25"/>
  <c r="D53" i="25"/>
  <c r="K70" i="25"/>
  <c r="D42" i="25"/>
  <c r="D73" i="25"/>
  <c r="D72" i="25"/>
  <c r="D41" i="25"/>
  <c r="E17" i="25"/>
  <c r="D83" i="25"/>
  <c r="K61" i="25"/>
  <c r="K51" i="25"/>
  <c r="K60" i="25"/>
  <c r="D56" i="25"/>
  <c r="K82" i="25"/>
  <c r="K43" i="25"/>
  <c r="D59" i="25"/>
  <c r="D79" i="25"/>
  <c r="K77" i="25"/>
  <c r="D62" i="25"/>
  <c r="K49" i="25"/>
  <c r="D52" i="25"/>
  <c r="K71" i="25"/>
  <c r="D65" i="25"/>
  <c r="D43" i="25"/>
  <c r="K57" i="25"/>
  <c r="K72" i="25"/>
  <c r="K79" i="25"/>
  <c r="E18" i="25"/>
  <c r="K55" i="25"/>
  <c r="D58" i="25"/>
  <c r="E15" i="25"/>
  <c r="D71" i="25"/>
  <c r="K78" i="25"/>
  <c r="K47" i="25"/>
  <c r="K84" i="25"/>
  <c r="E26" i="25"/>
  <c r="K52" i="25"/>
  <c r="D50" i="25"/>
  <c r="D67" i="25"/>
  <c r="K83" i="25"/>
  <c r="K45" i="25"/>
  <c r="E25" i="25"/>
  <c r="K40" i="25"/>
  <c r="D66" i="25"/>
  <c r="K75" i="25"/>
  <c r="K66" i="25"/>
  <c r="K58" i="25"/>
  <c r="E14" i="25"/>
  <c r="L50" i="25"/>
  <c r="E51" i="25"/>
  <c r="Q16" i="9"/>
  <c r="AB8" i="9"/>
  <c r="AB66" i="9" s="1"/>
  <c r="Q18" i="9" s="1"/>
  <c r="Z8" i="9"/>
  <c r="Z66" i="9" s="1"/>
  <c r="Q13" i="9" s="1"/>
  <c r="Y8" i="9"/>
  <c r="Q15" i="9" s="1"/>
  <c r="E61" i="25"/>
  <c r="L51" i="25"/>
  <c r="F9" i="25"/>
  <c r="F21" i="25"/>
  <c r="F14" i="25"/>
  <c r="L48" i="25"/>
  <c r="E73" i="25"/>
  <c r="L80" i="25"/>
  <c r="L64" i="25"/>
  <c r="L76" i="25"/>
  <c r="L41" i="25"/>
  <c r="E80" i="25"/>
  <c r="E77" i="25"/>
  <c r="L78" i="25"/>
  <c r="F22" i="25"/>
  <c r="E63" i="25"/>
  <c r="E76" i="25"/>
  <c r="F13" i="25"/>
  <c r="L55" i="25"/>
  <c r="F19" i="25"/>
  <c r="E46" i="25"/>
  <c r="F17" i="25"/>
  <c r="E87" i="25"/>
  <c r="F15" i="25"/>
  <c r="E52" i="25"/>
  <c r="L87" i="25"/>
  <c r="M10" i="25"/>
  <c r="M11" i="25" s="1"/>
  <c r="E81" i="25"/>
  <c r="L71" i="25"/>
  <c r="L46" i="25"/>
  <c r="L77" i="25"/>
  <c r="L42" i="25"/>
  <c r="F20" i="25"/>
  <c r="L83" i="25"/>
  <c r="E54" i="25"/>
  <c r="L44" i="25"/>
  <c r="L52" i="25"/>
  <c r="L89" i="25"/>
  <c r="L72" i="25"/>
  <c r="L61" i="25"/>
  <c r="E49" i="25"/>
  <c r="L49" i="25"/>
  <c r="U66" i="9"/>
  <c r="L65" i="25"/>
  <c r="L73" i="25"/>
  <c r="E86" i="25"/>
  <c r="E69" i="25"/>
  <c r="L53" i="25"/>
  <c r="E84" i="25"/>
  <c r="L70" i="25"/>
  <c r="E53" i="25"/>
  <c r="L86" i="25"/>
  <c r="F29" i="25"/>
  <c r="E65" i="25"/>
  <c r="L84" i="25"/>
  <c r="E59" i="25"/>
  <c r="F25" i="25"/>
  <c r="E83" i="25"/>
  <c r="E56" i="25"/>
  <c r="L67" i="25"/>
  <c r="E82" i="25"/>
  <c r="L54" i="25"/>
  <c r="L58" i="25"/>
  <c r="E66" i="25"/>
  <c r="L63" i="25"/>
  <c r="E57" i="25"/>
  <c r="E89" i="25"/>
  <c r="E50" i="25"/>
  <c r="E74" i="25"/>
  <c r="L57" i="25"/>
  <c r="E47" i="25"/>
  <c r="E75" i="25"/>
  <c r="E72" i="25"/>
  <c r="E43" i="25"/>
  <c r="L68" i="25"/>
  <c r="L88" i="25"/>
  <c r="E78" i="25"/>
  <c r="E60" i="25"/>
  <c r="F24" i="25"/>
  <c r="E55" i="25"/>
  <c r="F16" i="25"/>
  <c r="F10" i="25"/>
  <c r="F18" i="25"/>
  <c r="L45" i="25"/>
  <c r="E71" i="25"/>
  <c r="E64" i="25"/>
  <c r="L62" i="25"/>
  <c r="L56" i="25"/>
  <c r="E48" i="25"/>
  <c r="L85" i="25"/>
  <c r="L59" i="25"/>
  <c r="E42" i="25"/>
  <c r="E85" i="25"/>
  <c r="L79" i="25"/>
  <c r="F11" i="25"/>
  <c r="E40" i="25"/>
  <c r="L60" i="25"/>
  <c r="F26" i="25"/>
  <c r="E58" i="25"/>
  <c r="L74" i="25"/>
  <c r="F23" i="25"/>
  <c r="F8" i="25"/>
  <c r="L40" i="25"/>
  <c r="E62" i="25"/>
  <c r="E70" i="25"/>
  <c r="E44" i="25"/>
  <c r="E68" i="25"/>
  <c r="L10" i="25"/>
  <c r="L11" i="25" s="1"/>
  <c r="E88" i="25"/>
  <c r="L82" i="25"/>
  <c r="L47" i="25"/>
  <c r="F12" i="25"/>
  <c r="E67" i="25"/>
  <c r="L75" i="25"/>
  <c r="F10" i="27"/>
  <c r="E58" i="27"/>
  <c r="L59" i="27"/>
  <c r="E72" i="27"/>
  <c r="L62" i="27"/>
  <c r="L78" i="27"/>
  <c r="E34" i="27"/>
  <c r="L41" i="27"/>
  <c r="L43" i="27"/>
  <c r="E62" i="27"/>
  <c r="L72" i="27"/>
  <c r="E68" i="27"/>
  <c r="E50" i="27"/>
  <c r="E74" i="27"/>
  <c r="L56" i="27"/>
  <c r="E44" i="27"/>
  <c r="E32" i="27"/>
  <c r="E39" i="27"/>
  <c r="L66" i="27"/>
  <c r="E78" i="27"/>
  <c r="E36" i="27"/>
  <c r="L44" i="27"/>
  <c r="E56" i="27"/>
  <c r="L63" i="27"/>
  <c r="L64" i="27"/>
  <c r="E73" i="27"/>
  <c r="E38" i="27"/>
  <c r="L38" i="27"/>
  <c r="L60" i="27"/>
  <c r="E54" i="27"/>
  <c r="F11" i="27"/>
  <c r="E53" i="27"/>
  <c r="L57" i="27"/>
  <c r="F16" i="27"/>
  <c r="L32" i="27"/>
  <c r="E30" i="27"/>
  <c r="E77" i="27"/>
  <c r="L52" i="27"/>
  <c r="L73" i="27"/>
  <c r="E75" i="27"/>
  <c r="L58" i="27"/>
  <c r="L61" i="27"/>
  <c r="E57" i="27"/>
  <c r="E51" i="27"/>
  <c r="L70" i="27"/>
  <c r="L53" i="27"/>
  <c r="L65" i="27"/>
  <c r="L71" i="27"/>
  <c r="L75" i="27"/>
  <c r="L47" i="27"/>
  <c r="E46" i="27"/>
  <c r="E67" i="27"/>
  <c r="L46" i="27"/>
  <c r="L69" i="27"/>
  <c r="L34" i="27"/>
  <c r="E55" i="27"/>
  <c r="L40" i="27"/>
  <c r="E76" i="27"/>
  <c r="L54" i="27"/>
  <c r="F17" i="27"/>
  <c r="F15" i="27"/>
  <c r="L35" i="27"/>
  <c r="E52" i="27"/>
  <c r="L30" i="27"/>
  <c r="E35" i="27"/>
  <c r="E69" i="27"/>
  <c r="E66" i="27"/>
  <c r="F9" i="27"/>
  <c r="L49" i="27"/>
  <c r="E70" i="27"/>
  <c r="E64" i="27"/>
  <c r="E65" i="27"/>
  <c r="L51" i="27"/>
  <c r="E61" i="27"/>
  <c r="E59" i="27"/>
  <c r="E29" i="27"/>
  <c r="L29" i="27"/>
  <c r="L48" i="27"/>
  <c r="L50" i="27"/>
  <c r="E41" i="27"/>
  <c r="F8" i="27"/>
  <c r="E42" i="27"/>
  <c r="L45" i="27"/>
  <c r="E37" i="27"/>
  <c r="E63" i="27"/>
  <c r="E60" i="27"/>
  <c r="E33" i="27"/>
  <c r="L42" i="27"/>
  <c r="F12" i="27"/>
  <c r="E45" i="27"/>
  <c r="F13" i="27"/>
  <c r="E48" i="27"/>
  <c r="L39" i="27"/>
  <c r="L74" i="27"/>
  <c r="L31" i="27"/>
  <c r="E43" i="27"/>
  <c r="E31" i="27"/>
  <c r="L36" i="27"/>
  <c r="E47" i="27"/>
  <c r="F14" i="27"/>
  <c r="E49" i="27"/>
  <c r="L33" i="27"/>
  <c r="L76" i="27"/>
  <c r="L55" i="27"/>
  <c r="L68" i="27"/>
  <c r="L37" i="27"/>
  <c r="L67" i="27"/>
  <c r="E71" i="27"/>
  <c r="L77" i="27"/>
  <c r="E40" i="27"/>
  <c r="F18" i="27"/>
  <c r="M9" i="27"/>
  <c r="M10" i="27"/>
  <c r="M11" i="27" s="1"/>
  <c r="L10" i="27"/>
  <c r="L11" i="27" s="1"/>
  <c r="G15" i="25"/>
  <c r="M49" i="25"/>
  <c r="G23" i="25"/>
  <c r="F59" i="25"/>
  <c r="M71" i="25"/>
  <c r="G12" i="25"/>
  <c r="G27" i="25"/>
  <c r="F81" i="25"/>
  <c r="G26" i="25"/>
  <c r="G10" i="25"/>
  <c r="E41" i="25"/>
  <c r="L81" i="25"/>
  <c r="L43" i="25"/>
  <c r="M76" i="25"/>
  <c r="L69" i="25"/>
  <c r="E45" i="25"/>
  <c r="F28" i="25"/>
  <c r="E79" i="25"/>
  <c r="L66" i="25"/>
  <c r="F45" i="25"/>
  <c r="F49" i="25"/>
  <c r="M50" i="25"/>
  <c r="F67" i="25"/>
  <c r="M73" i="25"/>
  <c r="F58" i="25"/>
  <c r="F57" i="25"/>
  <c r="F66" i="25"/>
  <c r="F84" i="25"/>
  <c r="M40" i="25"/>
  <c r="F87" i="25"/>
  <c r="M48" i="25"/>
  <c r="M82" i="25"/>
  <c r="F61" i="25"/>
  <c r="M41" i="25"/>
  <c r="G29" i="25"/>
  <c r="M77" i="25"/>
  <c r="M66" i="25"/>
  <c r="F78" i="25"/>
  <c r="F69" i="25"/>
  <c r="F71" i="25"/>
  <c r="F56" i="25"/>
  <c r="M88" i="25"/>
  <c r="M45" i="25"/>
  <c r="M89" i="25"/>
  <c r="G22" i="25"/>
  <c r="F70" i="25"/>
  <c r="G13" i="25"/>
  <c r="F40" i="25"/>
  <c r="F52" i="25"/>
  <c r="F74" i="25"/>
  <c r="M65" i="25"/>
  <c r="F83" i="25"/>
  <c r="G19" i="25"/>
  <c r="M80" i="25"/>
  <c r="M62" i="25"/>
  <c r="M86" i="25"/>
  <c r="F89" i="25"/>
  <c r="F73" i="25"/>
  <c r="M69" i="25"/>
  <c r="G14" i="25"/>
  <c r="F53" i="25"/>
  <c r="F54" i="25"/>
  <c r="M43" i="25"/>
  <c r="F82" i="25"/>
  <c r="M74" i="25"/>
  <c r="F48" i="25"/>
  <c r="G8" i="25"/>
  <c r="M56" i="25"/>
  <c r="M84" i="25"/>
  <c r="F85" i="25"/>
  <c r="F50" i="25"/>
  <c r="M81" i="25"/>
  <c r="M87" i="25"/>
  <c r="G11" i="25"/>
  <c r="M85" i="25"/>
  <c r="M42" i="25"/>
  <c r="F42" i="25"/>
  <c r="F77" i="25"/>
  <c r="F63" i="25"/>
  <c r="F88" i="25"/>
  <c r="M79" i="25"/>
  <c r="F60" i="25"/>
  <c r="F51" i="25"/>
  <c r="M78" i="25"/>
  <c r="G25" i="25"/>
  <c r="F76" i="25"/>
  <c r="M58" i="25"/>
  <c r="M47" i="25"/>
  <c r="F86" i="25"/>
  <c r="F80" i="25"/>
  <c r="G9" i="25"/>
  <c r="F72" i="25"/>
  <c r="M64" i="25"/>
  <c r="M52" i="25"/>
  <c r="M60" i="25"/>
  <c r="F43" i="25"/>
  <c r="F46" i="25"/>
  <c r="F41" i="25"/>
  <c r="M68" i="25"/>
  <c r="M44" i="25"/>
  <c r="F75" i="25"/>
  <c r="M53" i="25"/>
  <c r="G20" i="25"/>
  <c r="M75" i="25"/>
  <c r="F55" i="25"/>
  <c r="M72" i="25"/>
  <c r="G18" i="25"/>
  <c r="G16" i="25"/>
  <c r="G21" i="25"/>
  <c r="M51" i="25"/>
  <c r="F44" i="25"/>
  <c r="M67" i="25"/>
  <c r="M55" i="25"/>
  <c r="G24" i="25"/>
  <c r="M57" i="25"/>
  <c r="M61" i="25"/>
  <c r="F65" i="25"/>
  <c r="M54" i="25"/>
  <c r="F47" i="25"/>
  <c r="M83" i="25"/>
  <c r="F68" i="25"/>
  <c r="F64" i="25"/>
  <c r="M46" i="25"/>
  <c r="G17" i="25"/>
  <c r="M70" i="25"/>
  <c r="F62" i="25"/>
  <c r="F79" i="25"/>
  <c r="M63" i="25"/>
  <c r="G28" i="25"/>
  <c r="K8" i="9"/>
  <c r="N9" i="9"/>
  <c r="N8" i="9" s="1"/>
  <c r="N10" i="9"/>
  <c r="N11" i="9" s="1"/>
  <c r="K10" i="9"/>
  <c r="K11" i="9" s="1"/>
  <c r="K9" i="9"/>
  <c r="Y66" i="9" l="1"/>
  <c r="L8" i="9"/>
  <c r="L9" i="9" s="1"/>
  <c r="F35" i="9" s="1"/>
  <c r="M8" i="9"/>
  <c r="M9" i="9" s="1"/>
  <c r="M101" i="9" s="1"/>
  <c r="K125" i="9"/>
  <c r="M71" i="27"/>
  <c r="F76" i="27"/>
  <c r="F57" i="27"/>
  <c r="G16" i="27"/>
  <c r="F65" i="27"/>
  <c r="M52" i="27"/>
  <c r="M58" i="27"/>
  <c r="M43" i="27"/>
  <c r="M30" i="27"/>
  <c r="M33" i="27"/>
  <c r="M36" i="27"/>
  <c r="M39" i="27"/>
  <c r="G18" i="27"/>
  <c r="G14" i="27"/>
  <c r="G12" i="27"/>
  <c r="M34" i="27"/>
  <c r="M50" i="27"/>
  <c r="M51" i="27"/>
  <c r="F62" i="27"/>
  <c r="M73" i="27"/>
  <c r="M49" i="27"/>
  <c r="F61" i="27"/>
  <c r="M54" i="27"/>
  <c r="F48" i="27"/>
  <c r="F42" i="27"/>
  <c r="F66" i="27"/>
  <c r="F41" i="27"/>
  <c r="M74" i="27"/>
  <c r="M57" i="27"/>
  <c r="M67" i="27"/>
  <c r="F70" i="27"/>
  <c r="F37" i="27"/>
  <c r="F39" i="27"/>
  <c r="M31" i="27"/>
  <c r="M32" i="27"/>
  <c r="M65" i="27"/>
  <c r="F69" i="27"/>
  <c r="F55" i="27"/>
  <c r="F30" i="27"/>
  <c r="M60" i="27"/>
  <c r="G13" i="27"/>
  <c r="M70" i="27"/>
  <c r="M44" i="27"/>
  <c r="M40" i="27"/>
  <c r="M63" i="27"/>
  <c r="M62" i="27"/>
  <c r="F36" i="27"/>
  <c r="F54" i="27"/>
  <c r="M66" i="27"/>
  <c r="G11" i="27"/>
  <c r="M35" i="27"/>
  <c r="F38" i="27"/>
  <c r="M45" i="27"/>
  <c r="M48" i="27"/>
  <c r="F35" i="27"/>
  <c r="M72" i="27"/>
  <c r="F53" i="27"/>
  <c r="F40" i="27"/>
  <c r="F44" i="27"/>
  <c r="F60" i="27"/>
  <c r="F45" i="27"/>
  <c r="F68" i="27"/>
  <c r="M78" i="27"/>
  <c r="M55" i="27"/>
  <c r="F51" i="27"/>
  <c r="F63" i="27"/>
  <c r="F73" i="27"/>
  <c r="F71" i="27"/>
  <c r="M38" i="27"/>
  <c r="F59" i="27"/>
  <c r="M41" i="27"/>
  <c r="G10" i="27"/>
  <c r="M61" i="27"/>
  <c r="F32" i="27"/>
  <c r="F78" i="27"/>
  <c r="M76" i="27"/>
  <c r="F47" i="27"/>
  <c r="F75" i="27"/>
  <c r="M64" i="27"/>
  <c r="G15" i="27"/>
  <c r="F72" i="27"/>
  <c r="M37" i="27"/>
  <c r="M75" i="27"/>
  <c r="F74" i="27"/>
  <c r="F77" i="27"/>
  <c r="F46" i="27"/>
  <c r="F43" i="27"/>
  <c r="M59" i="27"/>
  <c r="G9" i="27"/>
  <c r="F52" i="27"/>
  <c r="F64" i="27"/>
  <c r="M56" i="27"/>
  <c r="F31" i="27"/>
  <c r="M77" i="27"/>
  <c r="F58" i="27"/>
  <c r="G17" i="27"/>
  <c r="M42" i="27"/>
  <c r="M53" i="27"/>
  <c r="M46" i="27"/>
  <c r="M69" i="27"/>
  <c r="M29" i="27"/>
  <c r="F50" i="27"/>
  <c r="F67" i="27"/>
  <c r="F56" i="27"/>
  <c r="M68" i="27"/>
  <c r="F34" i="27"/>
  <c r="M47" i="27"/>
  <c r="G8" i="27"/>
  <c r="F29" i="27"/>
  <c r="F49" i="27"/>
  <c r="F33" i="27"/>
  <c r="H11" i="9"/>
  <c r="G104" i="9"/>
  <c r="G119" i="9"/>
  <c r="H22" i="9"/>
  <c r="H52" i="9"/>
  <c r="H64" i="9"/>
  <c r="H12" i="9"/>
  <c r="N80" i="9"/>
  <c r="N89" i="9"/>
  <c r="N101" i="9"/>
  <c r="N113" i="9"/>
  <c r="N119" i="9"/>
  <c r="H23" i="9"/>
  <c r="H35" i="9"/>
  <c r="H59" i="9"/>
  <c r="N76" i="9"/>
  <c r="N79" i="9"/>
  <c r="N82" i="9"/>
  <c r="N85" i="9"/>
  <c r="N88" i="9"/>
  <c r="N91" i="9"/>
  <c r="N94" i="9"/>
  <c r="N97" i="9"/>
  <c r="N100" i="9"/>
  <c r="N103" i="9"/>
  <c r="N106" i="9"/>
  <c r="N109" i="9"/>
  <c r="N112" i="9"/>
  <c r="N115" i="9"/>
  <c r="N118" i="9"/>
  <c r="N121" i="9"/>
  <c r="N124" i="9"/>
  <c r="G98" i="9"/>
  <c r="G122" i="9"/>
  <c r="N77" i="9"/>
  <c r="N86" i="9"/>
  <c r="N107" i="9"/>
  <c r="N125" i="9"/>
  <c r="H21" i="9"/>
  <c r="H27" i="9"/>
  <c r="H33" i="9"/>
  <c r="H39" i="9"/>
  <c r="H45" i="9"/>
  <c r="H51" i="9"/>
  <c r="H57" i="9"/>
  <c r="H63" i="9"/>
  <c r="G107" i="9"/>
  <c r="H34" i="9"/>
  <c r="H9" i="9"/>
  <c r="N104" i="9"/>
  <c r="H65" i="9"/>
  <c r="H16" i="9"/>
  <c r="G113" i="9"/>
  <c r="N95" i="9"/>
  <c r="H47" i="9"/>
  <c r="H18" i="9"/>
  <c r="G110" i="9"/>
  <c r="G125" i="9"/>
  <c r="H28" i="9"/>
  <c r="H58" i="9"/>
  <c r="N83" i="9"/>
  <c r="N92" i="9"/>
  <c r="N110" i="9"/>
  <c r="N116" i="9"/>
  <c r="H29" i="9"/>
  <c r="H41" i="9"/>
  <c r="G77" i="9"/>
  <c r="G80" i="9"/>
  <c r="G83" i="9"/>
  <c r="G86" i="9"/>
  <c r="G89" i="9"/>
  <c r="G92" i="9"/>
  <c r="G95" i="9"/>
  <c r="G101" i="9"/>
  <c r="G116" i="9"/>
  <c r="H46" i="9"/>
  <c r="H17" i="9"/>
  <c r="N98" i="9"/>
  <c r="H53" i="9"/>
  <c r="H40" i="9"/>
  <c r="N122" i="9"/>
  <c r="H31" i="9"/>
  <c r="H56" i="9"/>
  <c r="G78" i="9"/>
  <c r="N90" i="9"/>
  <c r="G103" i="9"/>
  <c r="G123" i="9"/>
  <c r="H10" i="9"/>
  <c r="H44" i="9"/>
  <c r="N84" i="9"/>
  <c r="G97" i="9"/>
  <c r="G91" i="9"/>
  <c r="H20" i="9"/>
  <c r="H36" i="9"/>
  <c r="G93" i="9"/>
  <c r="G79" i="9"/>
  <c r="G118" i="9"/>
  <c r="G106" i="9"/>
  <c r="H19" i="9"/>
  <c r="G111" i="9"/>
  <c r="G117" i="9"/>
  <c r="G85" i="9"/>
  <c r="N105" i="9"/>
  <c r="G124" i="9"/>
  <c r="H49" i="9"/>
  <c r="N99" i="9"/>
  <c r="H13" i="9"/>
  <c r="H62" i="9"/>
  <c r="H50" i="9"/>
  <c r="G114" i="9"/>
  <c r="G96" i="9"/>
  <c r="G84" i="9"/>
  <c r="H60" i="9"/>
  <c r="G105" i="9"/>
  <c r="N117" i="9"/>
  <c r="G112" i="9"/>
  <c r="G100" i="9"/>
  <c r="G108" i="9"/>
  <c r="G102" i="9"/>
  <c r="H42" i="9"/>
  <c r="G115" i="9"/>
  <c r="H32" i="9"/>
  <c r="N78" i="9"/>
  <c r="N123" i="9"/>
  <c r="N111" i="9"/>
  <c r="G87" i="9"/>
  <c r="N93" i="9"/>
  <c r="H8" i="9"/>
  <c r="H26" i="9"/>
  <c r="N120" i="9"/>
  <c r="H30" i="9"/>
  <c r="N102" i="9"/>
  <c r="G109" i="9"/>
  <c r="H48" i="9"/>
  <c r="G99" i="9"/>
  <c r="H61" i="9"/>
  <c r="H24" i="9"/>
  <c r="H37" i="9"/>
  <c r="N87" i="9"/>
  <c r="H38" i="9"/>
  <c r="N81" i="9"/>
  <c r="H54" i="9"/>
  <c r="N114" i="9"/>
  <c r="G82" i="9"/>
  <c r="G81" i="9"/>
  <c r="H25" i="9"/>
  <c r="G120" i="9"/>
  <c r="H14" i="9"/>
  <c r="G88" i="9"/>
  <c r="H15" i="9"/>
  <c r="G90" i="9"/>
  <c r="G94" i="9"/>
  <c r="N108" i="9"/>
  <c r="H55" i="9"/>
  <c r="G76" i="9"/>
  <c r="G121" i="9"/>
  <c r="N96" i="9"/>
  <c r="H43" i="9"/>
  <c r="L10" i="9"/>
  <c r="L11" i="9" s="1"/>
  <c r="M10" i="9"/>
  <c r="M11" i="9" s="1"/>
  <c r="E16" i="9"/>
  <c r="K80" i="9"/>
  <c r="K92" i="9"/>
  <c r="K110" i="9"/>
  <c r="K122" i="9"/>
  <c r="E35" i="9"/>
  <c r="E53" i="9"/>
  <c r="D81" i="9"/>
  <c r="D93" i="9"/>
  <c r="D105" i="9"/>
  <c r="D117" i="9"/>
  <c r="K86" i="9"/>
  <c r="K113" i="9"/>
  <c r="E47" i="9"/>
  <c r="D108" i="9"/>
  <c r="D77" i="9"/>
  <c r="D80" i="9"/>
  <c r="D83" i="9"/>
  <c r="D86" i="9"/>
  <c r="D89" i="9"/>
  <c r="D92" i="9"/>
  <c r="D95" i="9"/>
  <c r="D98" i="9"/>
  <c r="D101" i="9"/>
  <c r="D104" i="9"/>
  <c r="D107" i="9"/>
  <c r="D110" i="9"/>
  <c r="D113" i="9"/>
  <c r="D116" i="9"/>
  <c r="D119" i="9"/>
  <c r="D122" i="9"/>
  <c r="D125" i="9"/>
  <c r="K83" i="9"/>
  <c r="K104" i="9"/>
  <c r="K119" i="9"/>
  <c r="E41" i="9"/>
  <c r="E13" i="9"/>
  <c r="D96" i="9"/>
  <c r="D114" i="9"/>
  <c r="E22" i="9"/>
  <c r="E28" i="9"/>
  <c r="E34" i="9"/>
  <c r="E40" i="9"/>
  <c r="E46" i="9"/>
  <c r="E52" i="9"/>
  <c r="E58" i="9"/>
  <c r="E64" i="9"/>
  <c r="E12" i="9"/>
  <c r="K95" i="9"/>
  <c r="D90" i="9"/>
  <c r="D123" i="9"/>
  <c r="K77" i="9"/>
  <c r="K89" i="9"/>
  <c r="K101" i="9"/>
  <c r="K116" i="9"/>
  <c r="E23" i="9"/>
  <c r="E65" i="9"/>
  <c r="E18" i="9"/>
  <c r="D78" i="9"/>
  <c r="D87" i="9"/>
  <c r="D99" i="9"/>
  <c r="D111" i="9"/>
  <c r="E9" i="9"/>
  <c r="E17" i="9"/>
  <c r="K98" i="9"/>
  <c r="E29" i="9"/>
  <c r="E59" i="9"/>
  <c r="D84" i="9"/>
  <c r="D102" i="9"/>
  <c r="D120" i="9"/>
  <c r="K107" i="9"/>
  <c r="E24" i="9"/>
  <c r="E30" i="9"/>
  <c r="E36" i="9"/>
  <c r="E42" i="9"/>
  <c r="E48" i="9"/>
  <c r="E54" i="9"/>
  <c r="E60" i="9"/>
  <c r="K111" i="9"/>
  <c r="D79" i="9"/>
  <c r="E49" i="9"/>
  <c r="K99" i="9"/>
  <c r="D106" i="9"/>
  <c r="K96" i="9"/>
  <c r="E32" i="9"/>
  <c r="E57" i="9"/>
  <c r="K78" i="9"/>
  <c r="D91" i="9"/>
  <c r="K103" i="9"/>
  <c r="K123" i="9"/>
  <c r="K117" i="9"/>
  <c r="D124" i="9"/>
  <c r="D118" i="9"/>
  <c r="E21" i="9"/>
  <c r="K93" i="9"/>
  <c r="D100" i="9"/>
  <c r="E38" i="9"/>
  <c r="E51" i="9"/>
  <c r="E39" i="9"/>
  <c r="E55" i="9"/>
  <c r="K102" i="9"/>
  <c r="K115" i="9"/>
  <c r="K84" i="9"/>
  <c r="E20" i="9"/>
  <c r="E45" i="9"/>
  <c r="D85" i="9"/>
  <c r="K97" i="9"/>
  <c r="K91" i="9"/>
  <c r="E11" i="9"/>
  <c r="E62" i="9"/>
  <c r="K81" i="9"/>
  <c r="K106" i="9"/>
  <c r="E26" i="9"/>
  <c r="D88" i="9"/>
  <c r="D82" i="9"/>
  <c r="D109" i="9"/>
  <c r="K82" i="9"/>
  <c r="K76" i="9"/>
  <c r="E10" i="9"/>
  <c r="D97" i="9"/>
  <c r="E61" i="9"/>
  <c r="K105" i="9"/>
  <c r="D112" i="9"/>
  <c r="K85" i="9"/>
  <c r="E25" i="9"/>
  <c r="K118" i="9"/>
  <c r="E14" i="9"/>
  <c r="E63" i="9"/>
  <c r="K120" i="9"/>
  <c r="E43" i="9"/>
  <c r="D103" i="9"/>
  <c r="E19" i="9"/>
  <c r="E44" i="9"/>
  <c r="E33" i="9"/>
  <c r="E37" i="9"/>
  <c r="K79" i="9"/>
  <c r="K124" i="9"/>
  <c r="E50" i="9"/>
  <c r="K112" i="9"/>
  <c r="E8" i="9"/>
  <c r="D94" i="9"/>
  <c r="K100" i="9"/>
  <c r="K114" i="9"/>
  <c r="K108" i="9"/>
  <c r="K94" i="9"/>
  <c r="E27" i="9"/>
  <c r="D121" i="9"/>
  <c r="K121" i="9"/>
  <c r="K87" i="9"/>
  <c r="E15" i="9"/>
  <c r="D76" i="9"/>
  <c r="K90" i="9"/>
  <c r="K88" i="9"/>
  <c r="E31" i="9"/>
  <c r="E56" i="9"/>
  <c r="D115" i="9"/>
  <c r="K109" i="9"/>
  <c r="E102" i="9" l="1"/>
  <c r="L103" i="9"/>
  <c r="L86" i="9"/>
  <c r="F63" i="9"/>
  <c r="F57" i="9"/>
  <c r="E121" i="9"/>
  <c r="L94" i="9"/>
  <c r="L112" i="9"/>
  <c r="L87" i="9"/>
  <c r="E106" i="9"/>
  <c r="L120" i="9"/>
  <c r="L106" i="9"/>
  <c r="F14" i="9"/>
  <c r="L118" i="9"/>
  <c r="L79" i="9"/>
  <c r="F42" i="9"/>
  <c r="E105" i="9"/>
  <c r="F24" i="9"/>
  <c r="E123" i="9"/>
  <c r="E108" i="9"/>
  <c r="E99" i="9"/>
  <c r="E125" i="9"/>
  <c r="E119" i="9"/>
  <c r="F58" i="9"/>
  <c r="F52" i="9"/>
  <c r="F46" i="9"/>
  <c r="F8" i="9"/>
  <c r="E116" i="9"/>
  <c r="F11" i="9"/>
  <c r="L122" i="9"/>
  <c r="F20" i="9"/>
  <c r="L104" i="9"/>
  <c r="E120" i="9"/>
  <c r="E117" i="9"/>
  <c r="E111" i="9"/>
  <c r="E85" i="9"/>
  <c r="E113" i="9"/>
  <c r="E110" i="9"/>
  <c r="F26" i="9"/>
  <c r="L119" i="9"/>
  <c r="L85" i="9"/>
  <c r="L92" i="9"/>
  <c r="E94" i="9"/>
  <c r="F64" i="9"/>
  <c r="E100" i="9"/>
  <c r="L98" i="9"/>
  <c r="L97" i="9"/>
  <c r="L83" i="9"/>
  <c r="E91" i="9"/>
  <c r="F17" i="9"/>
  <c r="F36" i="9"/>
  <c r="F16" i="9"/>
  <c r="F53" i="9"/>
  <c r="L81" i="9"/>
  <c r="F40" i="9"/>
  <c r="E88" i="9"/>
  <c r="E114" i="9"/>
  <c r="F29" i="9"/>
  <c r="F25" i="9"/>
  <c r="E122" i="9"/>
  <c r="E103" i="9"/>
  <c r="L90" i="9"/>
  <c r="E107" i="9"/>
  <c r="F51" i="9"/>
  <c r="L102" i="9"/>
  <c r="F39" i="9"/>
  <c r="E82" i="9"/>
  <c r="L113" i="9"/>
  <c r="F33" i="9"/>
  <c r="F15" i="9"/>
  <c r="E95" i="9"/>
  <c r="L100" i="9"/>
  <c r="E92" i="9"/>
  <c r="F38" i="9"/>
  <c r="L89" i="9"/>
  <c r="F59" i="9"/>
  <c r="L88" i="9"/>
  <c r="E118" i="9"/>
  <c r="F10" i="9"/>
  <c r="F41" i="9"/>
  <c r="E83" i="9"/>
  <c r="E80" i="9"/>
  <c r="E78" i="9"/>
  <c r="L82" i="9"/>
  <c r="E115" i="9"/>
  <c r="F13" i="9"/>
  <c r="E104" i="9"/>
  <c r="F45" i="9"/>
  <c r="F50" i="9"/>
  <c r="F18" i="9"/>
  <c r="E101" i="9"/>
  <c r="L124" i="9"/>
  <c r="E98" i="9"/>
  <c r="L121" i="9"/>
  <c r="L93" i="9"/>
  <c r="F9" i="9"/>
  <c r="F27" i="9"/>
  <c r="F43" i="9"/>
  <c r="F37" i="9"/>
  <c r="L110" i="9"/>
  <c r="F21" i="9"/>
  <c r="F19" i="9"/>
  <c r="L84" i="9"/>
  <c r="E89" i="9"/>
  <c r="F56" i="9"/>
  <c r="F62" i="9"/>
  <c r="F44" i="9"/>
  <c r="E86" i="9"/>
  <c r="L76" i="9"/>
  <c r="L99" i="9"/>
  <c r="F60" i="9"/>
  <c r="F23" i="9"/>
  <c r="F31" i="9"/>
  <c r="F49" i="9"/>
  <c r="F54" i="9"/>
  <c r="L125" i="9"/>
  <c r="E77" i="9"/>
  <c r="L114" i="9"/>
  <c r="E79" i="9"/>
  <c r="F48" i="9"/>
  <c r="L107" i="9"/>
  <c r="F47" i="9"/>
  <c r="L117" i="9"/>
  <c r="F34" i="9"/>
  <c r="E124" i="9"/>
  <c r="L111" i="9"/>
  <c r="E93" i="9"/>
  <c r="F28" i="9"/>
  <c r="L95" i="9"/>
  <c r="E84" i="9"/>
  <c r="E112" i="9"/>
  <c r="L105" i="9"/>
  <c r="E96" i="9"/>
  <c r="L116" i="9"/>
  <c r="L123" i="9"/>
  <c r="L91" i="9"/>
  <c r="L96" i="9"/>
  <c r="L78" i="9"/>
  <c r="E90" i="9"/>
  <c r="F22" i="9"/>
  <c r="L80" i="9"/>
  <c r="F61" i="9"/>
  <c r="E76" i="9"/>
  <c r="F32" i="9"/>
  <c r="E87" i="9"/>
  <c r="L101" i="9"/>
  <c r="F30" i="9"/>
  <c r="L115" i="9"/>
  <c r="F55" i="9"/>
  <c r="L109" i="9"/>
  <c r="L77" i="9"/>
  <c r="F65" i="9"/>
  <c r="E109" i="9"/>
  <c r="L108" i="9"/>
  <c r="E97" i="9"/>
  <c r="E81" i="9"/>
  <c r="F12" i="9"/>
  <c r="F84" i="9"/>
  <c r="F78" i="9"/>
  <c r="G18" i="9"/>
  <c r="F125" i="9"/>
  <c r="M98" i="9"/>
  <c r="G29" i="9"/>
  <c r="F122" i="9"/>
  <c r="F119" i="9"/>
  <c r="F113" i="9"/>
  <c r="M80" i="9"/>
  <c r="F116" i="9"/>
  <c r="F121" i="9"/>
  <c r="M83" i="9"/>
  <c r="G8" i="9"/>
  <c r="M89" i="9"/>
  <c r="M77" i="9"/>
  <c r="F93" i="9"/>
  <c r="G17" i="9"/>
  <c r="M124" i="9"/>
  <c r="M87" i="9"/>
  <c r="F114" i="9"/>
  <c r="M121" i="9"/>
  <c r="G49" i="9"/>
  <c r="G16" i="9"/>
  <c r="G47" i="9"/>
  <c r="M102" i="9"/>
  <c r="F88" i="9"/>
  <c r="F79" i="9"/>
  <c r="F115" i="9"/>
  <c r="G11" i="9"/>
  <c r="F94" i="9"/>
  <c r="F96" i="9"/>
  <c r="F103" i="9"/>
  <c r="M96" i="9"/>
  <c r="G60" i="9"/>
  <c r="G64" i="9"/>
  <c r="F104" i="9"/>
  <c r="M86" i="9"/>
  <c r="M109" i="9"/>
  <c r="M115" i="9"/>
  <c r="M112" i="9"/>
  <c r="G9" i="9"/>
  <c r="F100" i="9"/>
  <c r="G54" i="9"/>
  <c r="G10" i="9"/>
  <c r="G40" i="9"/>
  <c r="F92" i="9"/>
  <c r="G51" i="9"/>
  <c r="M97" i="9"/>
  <c r="F98" i="9"/>
  <c r="G23" i="9"/>
  <c r="M95" i="9"/>
  <c r="F97" i="9"/>
  <c r="M120" i="9"/>
  <c r="G25" i="9"/>
  <c r="M94" i="9"/>
  <c r="G39" i="9"/>
  <c r="F82" i="9"/>
  <c r="F105" i="9"/>
  <c r="M114" i="9"/>
  <c r="M105" i="9"/>
  <c r="G24" i="9"/>
  <c r="F81" i="9"/>
  <c r="F77" i="9"/>
  <c r="G21" i="9"/>
  <c r="M82" i="9"/>
  <c r="F99" i="9"/>
  <c r="F107" i="9"/>
  <c r="M106" i="9"/>
  <c r="M108" i="9"/>
  <c r="G14" i="9"/>
  <c r="G45" i="9"/>
  <c r="F86" i="9"/>
  <c r="F80" i="9"/>
  <c r="M81" i="9"/>
  <c r="G36" i="9"/>
  <c r="F124" i="9"/>
  <c r="G59" i="9"/>
  <c r="F90" i="9"/>
  <c r="F102" i="9"/>
  <c r="M79" i="9"/>
  <c r="M118" i="9"/>
  <c r="G61" i="9"/>
  <c r="G30" i="9"/>
  <c r="F101" i="9"/>
  <c r="M103" i="9"/>
  <c r="G57" i="9"/>
  <c r="M90" i="9"/>
  <c r="F76" i="9"/>
  <c r="M85" i="9"/>
  <c r="G38" i="9"/>
  <c r="M123" i="9"/>
  <c r="M117" i="9"/>
  <c r="G41" i="9"/>
  <c r="F111" i="9"/>
  <c r="G53" i="9"/>
  <c r="M76" i="9"/>
  <c r="M99" i="9"/>
  <c r="F110" i="9"/>
  <c r="M111" i="9"/>
  <c r="G63" i="9"/>
  <c r="G26" i="9"/>
  <c r="F89" i="9"/>
  <c r="M91" i="9"/>
  <c r="G22" i="9"/>
  <c r="M88" i="9"/>
  <c r="F112" i="9"/>
  <c r="F120" i="9"/>
  <c r="F91" i="9"/>
  <c r="F117" i="9"/>
  <c r="M125" i="9"/>
  <c r="F87" i="9"/>
  <c r="G35" i="9"/>
  <c r="G31" i="9"/>
  <c r="M122" i="9"/>
  <c r="G58" i="9"/>
  <c r="G44" i="9"/>
  <c r="M100" i="9"/>
  <c r="G28" i="9"/>
  <c r="G33" i="9"/>
  <c r="G37" i="9"/>
  <c r="G50" i="9"/>
  <c r="M116" i="9"/>
  <c r="G13" i="9"/>
  <c r="M119" i="9"/>
  <c r="G12" i="9"/>
  <c r="M104" i="9"/>
  <c r="G43" i="9"/>
  <c r="M84" i="9"/>
  <c r="F95" i="9"/>
  <c r="G56" i="9"/>
  <c r="G15" i="9"/>
  <c r="G62" i="9"/>
  <c r="F83" i="9"/>
  <c r="G42" i="9"/>
  <c r="M78" i="9"/>
  <c r="F118" i="9"/>
  <c r="G32" i="9"/>
  <c r="F123" i="9"/>
  <c r="M107" i="9"/>
  <c r="G65" i="9"/>
  <c r="M110" i="9"/>
  <c r="F85" i="9"/>
  <c r="G48" i="9"/>
  <c r="G55" i="9"/>
  <c r="G52" i="9"/>
  <c r="G46" i="9"/>
  <c r="G34" i="9"/>
  <c r="F106" i="9"/>
  <c r="M93" i="9"/>
  <c r="G27" i="9"/>
  <c r="G19" i="9"/>
  <c r="G20" i="9"/>
  <c r="F109" i="9"/>
  <c r="F108" i="9"/>
  <c r="M92" i="9"/>
  <c r="M113" i="9"/>
</calcChain>
</file>

<file path=xl/sharedStrings.xml><?xml version="1.0" encoding="utf-8"?>
<sst xmlns="http://schemas.openxmlformats.org/spreadsheetml/2006/main" count="4025" uniqueCount="405">
  <si>
    <t>CÁLCULO DE REGRESIÓN</t>
  </si>
  <si>
    <t>FECHA
AAAA - MM - DD</t>
  </si>
  <si>
    <t>HOJA</t>
  </si>
  <si>
    <t>GESTIÓN CATASTRAL</t>
  </si>
  <si>
    <t>2024-</t>
  </si>
  <si>
    <t xml:space="preserve">Incluir datos </t>
  </si>
  <si>
    <t>TERRITORIAL:</t>
  </si>
  <si>
    <t xml:space="preserve">MUNICIPIO: </t>
  </si>
  <si>
    <t>SECTOR:</t>
  </si>
  <si>
    <t>Número</t>
  </si>
  <si>
    <t>X</t>
  </si>
  <si>
    <t>Y</t>
  </si>
  <si>
    <t>Lineal</t>
  </si>
  <si>
    <t>Potencial</t>
  </si>
  <si>
    <t>Exponencial</t>
  </si>
  <si>
    <t>Logarítmica</t>
  </si>
  <si>
    <t>Sum X              =</t>
  </si>
  <si>
    <t>orden</t>
  </si>
  <si>
    <t>Puntaje</t>
  </si>
  <si>
    <t>Observado</t>
  </si>
  <si>
    <t>Y=a+bX</t>
  </si>
  <si>
    <r>
      <t>Y=aX</t>
    </r>
    <r>
      <rPr>
        <vertAlign val="superscript"/>
        <sz val="10"/>
        <rFont val="Arial"/>
        <family val="2"/>
      </rPr>
      <t>b</t>
    </r>
  </si>
  <si>
    <t>Y=a*EXP(b*X)</t>
  </si>
  <si>
    <t>Y = a+bLnX</t>
  </si>
  <si>
    <t>PARÁMETROS</t>
  </si>
  <si>
    <t>Sum Y              =</t>
  </si>
  <si>
    <t>XY</t>
  </si>
  <si>
    <r>
      <t>X</t>
    </r>
    <r>
      <rPr>
        <b/>
        <vertAlign val="superscript"/>
        <sz val="10"/>
        <rFont val="Arial"/>
        <family val="2"/>
      </rPr>
      <t>2</t>
    </r>
  </si>
  <si>
    <r>
      <t>Y</t>
    </r>
    <r>
      <rPr>
        <b/>
        <vertAlign val="superscript"/>
        <sz val="10"/>
        <rFont val="Arial"/>
        <family val="2"/>
      </rPr>
      <t>2</t>
    </r>
  </si>
  <si>
    <t>LnX</t>
  </si>
  <si>
    <r>
      <t>LnX</t>
    </r>
    <r>
      <rPr>
        <b/>
        <vertAlign val="superscript"/>
        <sz val="10"/>
        <rFont val="Arial"/>
        <family val="2"/>
      </rPr>
      <t>2</t>
    </r>
  </si>
  <si>
    <t>LnY</t>
  </si>
  <si>
    <r>
      <t>LnY</t>
    </r>
    <r>
      <rPr>
        <b/>
        <vertAlign val="superscript"/>
        <sz val="10"/>
        <rFont val="Arial"/>
        <family val="2"/>
      </rPr>
      <t>2</t>
    </r>
  </si>
  <si>
    <t>XLnY</t>
  </si>
  <si>
    <t>YLnX</t>
  </si>
  <si>
    <t>LnXLnY</t>
  </si>
  <si>
    <t xml:space="preserve">  a     = </t>
  </si>
  <si>
    <t>Sum XY           =</t>
  </si>
  <si>
    <t>b      =</t>
  </si>
  <si>
    <t>r      =</t>
  </si>
  <si>
    <r>
      <t>SumX</t>
    </r>
    <r>
      <rPr>
        <vertAlign val="superscript"/>
        <sz val="10"/>
        <rFont val="Arial"/>
        <family val="2"/>
      </rPr>
      <t>2</t>
    </r>
  </si>
  <si>
    <r>
      <t>r</t>
    </r>
    <r>
      <rPr>
        <b/>
        <vertAlign val="superscript"/>
        <sz val="10"/>
        <rFont val="Arial"/>
        <family val="2"/>
      </rPr>
      <t xml:space="preserve">2  </t>
    </r>
    <r>
      <rPr>
        <b/>
        <sz val="10"/>
        <rFont val="Arial"/>
        <family val="2"/>
      </rPr>
      <t xml:space="preserve">   =</t>
    </r>
  </si>
  <si>
    <r>
      <t>SumY</t>
    </r>
    <r>
      <rPr>
        <vertAlign val="superscript"/>
        <sz val="10"/>
        <rFont val="Arial"/>
        <family val="2"/>
      </rPr>
      <t>2</t>
    </r>
  </si>
  <si>
    <t>Sum XLnY        =</t>
  </si>
  <si>
    <r>
      <t>Sum (LnX)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</si>
  <si>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Sum (LnY)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</si>
  <si>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Sum LnY        =</t>
  </si>
  <si>
    <t>Sum LnX          =</t>
  </si>
  <si>
    <t>Sum(LnX*LnY)=</t>
  </si>
  <si>
    <t>Sum YLnX        =</t>
  </si>
  <si>
    <t>N                        =</t>
  </si>
  <si>
    <t>PRECIOS ESTIMADOS POR CADA UNA DE LAS ECUACIONES</t>
  </si>
  <si>
    <t>Y observ.</t>
  </si>
  <si>
    <t>FO-FAC-PC03-02 V1</t>
  </si>
  <si>
    <t>Instrucciones</t>
  </si>
  <si>
    <t>En las celdas sombreadas de azul escriba el valor del puntaje de calificación y el valor determinado para ese puntaje</t>
  </si>
  <si>
    <t>El programa calcula automáticamente las regresiones respectivas  y los parámetros para escoger la que mejor se ajuste</t>
  </si>
  <si>
    <t>PUNTAJES, DEPRECIACIONES Y VALORES FINALES ADOPTADOS POR TIPOLOGÍAS</t>
  </si>
  <si>
    <t>Dirección de Gestión Catastral - Subdirección de Avalúos</t>
  </si>
  <si>
    <t>Tipología
Residencial</t>
  </si>
  <si>
    <t>Estado de Conservación</t>
  </si>
  <si>
    <t>Residencial</t>
  </si>
  <si>
    <t>Residencial - Val. Comerciales San Carlos Córdoba</t>
  </si>
  <si>
    <t>Tipología</t>
  </si>
  <si>
    <t>Puntaje 
Min.</t>
  </si>
  <si>
    <t>Puntaje 
Max.</t>
  </si>
  <si>
    <t>Valor 
Máximo / m2
(Córdoba)</t>
  </si>
  <si>
    <t>Malo</t>
  </si>
  <si>
    <t>Regular</t>
  </si>
  <si>
    <t xml:space="preserve">Bueno </t>
  </si>
  <si>
    <t>Excelente</t>
  </si>
  <si>
    <t>Tipología 
Residencial</t>
  </si>
  <si>
    <t>Vida útil 
máxima (años)</t>
  </si>
  <si>
    <t>Estado de 
conservación</t>
  </si>
  <si>
    <t>Posible Edad 
(años)</t>
  </si>
  <si>
    <t>Valor / m2 nuevo
(V. de reposición)</t>
  </si>
  <si>
    <t>% Depreciación 
Fitto y Corvini</t>
  </si>
  <si>
    <t>Valor / m2
depreciado</t>
  </si>
  <si>
    <t>Valor / m2
Final</t>
  </si>
  <si>
    <t>1A</t>
  </si>
  <si>
    <t>Tipo_0</t>
  </si>
  <si>
    <t>1002311_Residencial.Tipo_0</t>
  </si>
  <si>
    <t>1B</t>
  </si>
  <si>
    <t>Tipo_1</t>
  </si>
  <si>
    <t>1014011_Residencial.Tipo_1</t>
  </si>
  <si>
    <t>2A</t>
  </si>
  <si>
    <t>Tipo_1_Especial</t>
  </si>
  <si>
    <t>1110211_Residencial.Tipo_1_Especial</t>
  </si>
  <si>
    <t>2B</t>
  </si>
  <si>
    <t>Tipo_2</t>
  </si>
  <si>
    <t>1004122_Residencial.Tipo_2</t>
  </si>
  <si>
    <t>Tipo_2_Especial</t>
  </si>
  <si>
    <t>3A</t>
  </si>
  <si>
    <t>Tipo_3(-)</t>
  </si>
  <si>
    <t>1114122_Residencial.Tipo_2_Especial</t>
  </si>
  <si>
    <t>3B</t>
  </si>
  <si>
    <t>Tipo_3</t>
  </si>
  <si>
    <t>4A</t>
  </si>
  <si>
    <t>Tipo_3 (+)</t>
  </si>
  <si>
    <t>1004113_Residencial.Tipo_3_Menos</t>
  </si>
  <si>
    <t>4B</t>
  </si>
  <si>
    <t>Tipo_3_Especial</t>
  </si>
  <si>
    <t>Tipo_4 (-)</t>
  </si>
  <si>
    <t>Bueno</t>
  </si>
  <si>
    <t>5A</t>
  </si>
  <si>
    <t>Tipo_4</t>
  </si>
  <si>
    <t>1014113_Residencial.Tipo_3</t>
  </si>
  <si>
    <t>5B</t>
  </si>
  <si>
    <t>Tipo_4_Especial</t>
  </si>
  <si>
    <t>6A</t>
  </si>
  <si>
    <t>Tipo_5 (-)</t>
  </si>
  <si>
    <t>6B</t>
  </si>
  <si>
    <t>Tipo_5</t>
  </si>
  <si>
    <t>1011133_Residencial.Tipo_3_mas</t>
  </si>
  <si>
    <t>Tipo_5 (+)</t>
  </si>
  <si>
    <t>Tipo_5_Especial</t>
  </si>
  <si>
    <t>Tipo_6</t>
  </si>
  <si>
    <t>1111133_Residencial.Tipo_3_Especial</t>
  </si>
  <si>
    <t>Tipo_6 (+)</t>
  </si>
  <si>
    <t>Tipo_6_Especial</t>
  </si>
  <si>
    <t>Prefabricado_1A_Sin_Acabados</t>
  </si>
  <si>
    <t>1024114_Residencial.Tipo_4_Menos</t>
  </si>
  <si>
    <t>Prefabricado_1B_Con_Acabados</t>
  </si>
  <si>
    <t>Prefabricado_2A_Sin_Acabados</t>
  </si>
  <si>
    <t>Prefabricado_2B_Con_Acabados</t>
  </si>
  <si>
    <t>1021134_Residencial.Tipo_4</t>
  </si>
  <si>
    <t>1121134_Residencial.Tipo_4_Especial</t>
  </si>
  <si>
    <t>1011115_Residencial.Tipo_5_Menos</t>
  </si>
  <si>
    <t>1021125_Residencial.Tipo_5</t>
  </si>
  <si>
    <t>1031135_Residencial.Tipo_5_mas</t>
  </si>
  <si>
    <t>1131135_Residencial.Tipo_5_Especial</t>
  </si>
  <si>
    <t>1031126_Residencial.Tipo_6</t>
  </si>
  <si>
    <t>Comerciales - Val. Comerciales San Carlos Córdoba</t>
  </si>
  <si>
    <t>1031146_Residencial.Tipo_6_mas</t>
  </si>
  <si>
    <t xml:space="preserve">Comercial_Barrial 1 </t>
  </si>
  <si>
    <t xml:space="preserve">Comercial_Barrial 2 </t>
  </si>
  <si>
    <t>1131146_Residencial.Tipo_6_Especial</t>
  </si>
  <si>
    <t xml:space="preserve">Comercial_Setorial 1 </t>
  </si>
  <si>
    <t>1005510_Residencial.Prefabricado_1A_Sin_Acabados</t>
  </si>
  <si>
    <t>1025510_Residencial.Prefabricado_1B_Con_Acabados</t>
  </si>
  <si>
    <t>1005530_Residencial.Prefabricado_2A_Sin_Acabados</t>
  </si>
  <si>
    <t>1025530_Residencial.Prefabricado_2B_Con_Acabados</t>
  </si>
  <si>
    <t>Comercial_Setorial 2</t>
  </si>
  <si>
    <t>Tipología Comerciall / Industrial</t>
  </si>
  <si>
    <t>Comercial</t>
  </si>
  <si>
    <t xml:space="preserve">Tipología 
</t>
  </si>
  <si>
    <t>Comercial_Especializado 1</t>
  </si>
  <si>
    <t>Comercial.Basico_1</t>
  </si>
  <si>
    <t>2002311_Comercial.Basico_1</t>
  </si>
  <si>
    <t>Comercial.Basico_2</t>
  </si>
  <si>
    <t>2014111_Comercial.Basico_2</t>
  </si>
  <si>
    <t>Comercial.Intermedio_1</t>
  </si>
  <si>
    <t>Comercial_Especializado 2</t>
  </si>
  <si>
    <t>Comercial.Intermedio_2</t>
  </si>
  <si>
    <t>2021132_Comercial.Intermedio_1</t>
  </si>
  <si>
    <t>Comercial.Intermedio_3</t>
  </si>
  <si>
    <t>Comercial.Especializado_1</t>
  </si>
  <si>
    <t>Comercial.Especializado_2</t>
  </si>
  <si>
    <t>2021532_Comercial.Intermedio_2</t>
  </si>
  <si>
    <t>Industriales - Val. Comerciales San Carlos Córdoba</t>
  </si>
  <si>
    <t>Comercial.Especializado_3</t>
  </si>
  <si>
    <t>Comercial.Especializado_4</t>
  </si>
  <si>
    <t xml:space="preserve">Industrial_Liviana 1 </t>
  </si>
  <si>
    <t>Industrial.Liviana_1</t>
  </si>
  <si>
    <t>2026532_Comercial.Intermedio_3</t>
  </si>
  <si>
    <t>Industrial_Liviana 2</t>
  </si>
  <si>
    <t>Industrial.Liviana_2</t>
  </si>
  <si>
    <t>Industrial.Mediana_1</t>
  </si>
  <si>
    <t xml:space="preserve">Industrial_Mediana 1 </t>
  </si>
  <si>
    <t>Industrial.Pesada_1</t>
  </si>
  <si>
    <t>2023123_Comercial.Especializado_1</t>
  </si>
  <si>
    <t>Industrial.Pesada_2</t>
  </si>
  <si>
    <t>Industrial_Mediana 2</t>
  </si>
  <si>
    <t>2036543_Comercial.Especializado_2</t>
  </si>
  <si>
    <t>Industrial_Pesada 1</t>
  </si>
  <si>
    <t>2033133_Comercial.Especializado_3</t>
  </si>
  <si>
    <t>Industrial_Pesada 2</t>
  </si>
  <si>
    <t>2036533_Comercial.Especializado_4</t>
  </si>
  <si>
    <t>Industrial</t>
  </si>
  <si>
    <t>3002311_Industrial.Liviana_1</t>
  </si>
  <si>
    <t>3001121_Industrial.Liviana_2</t>
  </si>
  <si>
    <t>3011132_Industrial.Mediana_1</t>
  </si>
  <si>
    <t>3023132_Industrial.Pesada_1</t>
  </si>
  <si>
    <t>3033443_Nave Industrial.Pesada_2</t>
  </si>
  <si>
    <t>Validar</t>
  </si>
  <si>
    <t>Institucional</t>
  </si>
  <si>
    <t>Institucional_Tipo_5_Prefabricado</t>
  </si>
  <si>
    <t>5015510_Institucional.Tipo_5_Prefabricado</t>
  </si>
  <si>
    <t>Institucional_Tipo_1</t>
  </si>
  <si>
    <t>Institucional.Salud_1</t>
  </si>
  <si>
    <t>Institucional_Tipo_2</t>
  </si>
  <si>
    <t>5014111_Institucional.Tipo_1</t>
  </si>
  <si>
    <t>Institucional.Salud_2</t>
  </si>
  <si>
    <t>Institucional_Tipo_6</t>
  </si>
  <si>
    <t>Institucional_Tipo_7</t>
  </si>
  <si>
    <t>7011121_Institucional.Salud_1</t>
  </si>
  <si>
    <t>Institucional_Tipo_3</t>
  </si>
  <si>
    <t>Institucional.Salud_3</t>
  </si>
  <si>
    <t>Institucional_Tipo_8</t>
  </si>
  <si>
    <t>5011122_Institucional.Tipo_2</t>
  </si>
  <si>
    <t>Institucional.Religioso_Tipo_1</t>
  </si>
  <si>
    <t>Institucional_Tipo_4</t>
  </si>
  <si>
    <t>Institucional.Salud_Plus</t>
  </si>
  <si>
    <t>7021132_Institucional.Salud_2</t>
  </si>
  <si>
    <t>Institucional.Religioso_Tipo_2</t>
  </si>
  <si>
    <t>5011111_Institucional.Tipo_6</t>
  </si>
  <si>
    <t>5021132_Institucional.Tipo_7</t>
  </si>
  <si>
    <t>5021143_Institucional.Tipo_3</t>
  </si>
  <si>
    <t>7031173_Institucional.Salud_3</t>
  </si>
  <si>
    <t>5036553_Institucional.Tipo_8</t>
  </si>
  <si>
    <t>6021131_Institucional.Religioso_Tipo_1</t>
  </si>
  <si>
    <t>5036144_Institucional.Tipo_4</t>
  </si>
  <si>
    <t>7036584_Institucional.Salud_Plus</t>
  </si>
  <si>
    <t>6031132_Institucional.Religioso_Tipo_2</t>
  </si>
  <si>
    <t>Institucional - Colegios Universidades - Salud - Iglesias</t>
  </si>
  <si>
    <t>Conservación</t>
  </si>
  <si>
    <t>% Depreciación 
Heidecke</t>
  </si>
  <si>
    <t>4014011_Conservacion.Residencial_Sencilla_Tipo_1</t>
  </si>
  <si>
    <t>4024022_Conservacion.Residencial_Sencilla_Tipo_2</t>
  </si>
  <si>
    <t>Conservacion.Residencial_Sencilla_Tipo_1</t>
  </si>
  <si>
    <t>Conservacion.Residencial_Sencilla_Tipo_2</t>
  </si>
  <si>
    <t>4024023_Conservacion.Residencial_Tipo_3 _Restaurada</t>
  </si>
  <si>
    <t>Conservacion.Residencial_Tipo_3 _Restaurada</t>
  </si>
  <si>
    <t>Conservacion.Construccion_Tipo_4_Restaurada</t>
  </si>
  <si>
    <t>4034024_Conservacion.Residencial_Tipo_4_Restaurada</t>
  </si>
  <si>
    <t>Conservacion.Construccion_Tipo_5_Restaurada_Con_Reforzamiento</t>
  </si>
  <si>
    <t>Conservacion.Construccion_Tipo_6_Restaurada_Con_Reforzamiento</t>
  </si>
  <si>
    <t>4031035_Conservacion.Residencial_Tipo_5_Restaurada_Con_Reforzamiento</t>
  </si>
  <si>
    <t>4031036_Conservacion.Residencial_Tipo_6_Restaurada_Con_Reforzamiento</t>
  </si>
  <si>
    <t>Edificios</t>
  </si>
  <si>
    <t>9016551_ED.Multifamiliar_VIP_5_Pisos</t>
  </si>
  <si>
    <t>ED.Multifamiliar_VIP_5_Pisos</t>
  </si>
  <si>
    <t>ED.Multifamiliar_VIS_5_y_6_Pisos</t>
  </si>
  <si>
    <t>ED.Multifamiliar_Vivienda_VIS_Serie_2_Pisos</t>
  </si>
  <si>
    <t>9011163_ED.Multifamiliar_VIS_5_y_6_Pisos</t>
  </si>
  <si>
    <t>ED.Multifamiliar_VIS_Hasta_12_Pisos</t>
  </si>
  <si>
    <t>ED.Servicios_Tipo_1</t>
  </si>
  <si>
    <t>ED.Multifamiliar_Medio</t>
  </si>
  <si>
    <t>9011122_ED.Multifamiliar_Vivienda_VIS_Serie_2_Pisos</t>
  </si>
  <si>
    <t>ED.Servicios_Tipo_2</t>
  </si>
  <si>
    <t>ED.Multifamiliar_Alto</t>
  </si>
  <si>
    <t>ED.Servicios_Tipo_3</t>
  </si>
  <si>
    <t>9016194_ED.Multifamiliar_VIS_Hasta_12_Pisos</t>
  </si>
  <si>
    <t>9026547_ED.Servicios_Tipo_1</t>
  </si>
  <si>
    <t>9026505_ED.Multifamiliar_Medio</t>
  </si>
  <si>
    <t>9026568_ED.Servicios_Tipo_2</t>
  </si>
  <si>
    <t>9036506_ED.Multifamiliar_Alto</t>
  </si>
  <si>
    <t>9036589_ED,.Servicios_Tipo_3</t>
  </si>
  <si>
    <t>COLISEOS</t>
  </si>
  <si>
    <t>Anexos.Coliseos_Sencillo_Tipo_40</t>
  </si>
  <si>
    <t>Anexos.Coliseos_Medio_Tipo_60</t>
  </si>
  <si>
    <t>Anexos.Coliseos_Plus_Tipo_80</t>
  </si>
  <si>
    <t>ESTADIOS PLAZAS DE TOROS</t>
  </si>
  <si>
    <t>Anexos.Estadios_Tipo_40</t>
  </si>
  <si>
    <t>Anexos.Estadios_Tipo_60</t>
  </si>
  <si>
    <t>Anexos.Plazas_de_Toros_Madera_Tipo_20</t>
  </si>
  <si>
    <t>Anexos.Plazas_de_Toros_Concreto_Tipo_80</t>
  </si>
  <si>
    <t>Enramadas</t>
  </si>
  <si>
    <t>Regular a malo</t>
  </si>
  <si>
    <t>Buena a regular</t>
  </si>
  <si>
    <t>Galpones</t>
  </si>
  <si>
    <t>Establos</t>
  </si>
  <si>
    <t xml:space="preserve">Marraneras </t>
  </si>
  <si>
    <t>Silos</t>
  </si>
  <si>
    <t>Piscinas</t>
  </si>
  <si>
    <t xml:space="preserve">Tanques </t>
  </si>
  <si>
    <t>Beneficiaderos</t>
  </si>
  <si>
    <t>Secaderos</t>
  </si>
  <si>
    <t xml:space="preserve">Kioskos </t>
  </si>
  <si>
    <t>Albercas</t>
  </si>
  <si>
    <t>Corrales</t>
  </si>
  <si>
    <t>Valor / ml
Final</t>
  </si>
  <si>
    <t>Pozos</t>
  </si>
  <si>
    <t>Nota: Valores de reposición  sin aprobar</t>
  </si>
  <si>
    <t>Torres de enfriamiento</t>
  </si>
  <si>
    <t>Muelles</t>
  </si>
  <si>
    <t>CANCHAS TENIS</t>
  </si>
  <si>
    <t>Toboganes</t>
  </si>
  <si>
    <t>Marquesinas</t>
  </si>
  <si>
    <t>Estadios-coliseos</t>
  </si>
  <si>
    <t>Plazas de toros</t>
  </si>
  <si>
    <t>Vìa Ferrea</t>
  </si>
  <si>
    <t>Carreteras</t>
  </si>
  <si>
    <t>Cimientos</t>
  </si>
  <si>
    <t>Estructuras aeroportuarias</t>
  </si>
  <si>
    <t>Lagunas de oxidacion</t>
  </si>
  <si>
    <t>TABLAS DE PUNTAJES POR VALORES UNITARIOS COMERCIALES</t>
  </si>
  <si>
    <t>V7</t>
  </si>
  <si>
    <t>APLICA PARA CODIGOS DE USOS: 01 - 14 - 27 - 35 - 40 - 46 - 63 - 70 - 72 - 79</t>
  </si>
  <si>
    <t>APLICA PARA CODIGOS DE USOS: 16 - 28 - 31 - 33 - 36 - 37 - 43 - 44 - 49 - 52 - 58 - 74 - 75 - 76 - 78 - 88</t>
  </si>
  <si>
    <t>APLICA PARA CODIGOS DE USOS: 06 - 07 - 39 - 45 - 50 - 73 - 80</t>
  </si>
  <si>
    <t>APLICA PARA CODIGOS DE USOS: 53 - 54 - 55 - 89 - 90 - 91</t>
  </si>
  <si>
    <t>APLICA PARA CODIGOS DE USOS: 25 - 56 - 71</t>
  </si>
  <si>
    <t>Institucional - SERVICIOS</t>
  </si>
  <si>
    <t>APLICA PARA CODIGOS DE USOS: 34 - 51 - 77</t>
  </si>
  <si>
    <t>Institucional - SALUD</t>
  </si>
  <si>
    <t>APLICA PARA CODIGOS DE USOS: 19 - 38</t>
  </si>
  <si>
    <t>Institucional - EDUCATIVO</t>
  </si>
  <si>
    <t>APLICA PARA CODIGOS DE USOS: 12 - 13 - 41 - 42 - 86</t>
  </si>
  <si>
    <t>Institucional - RELIGIOSO</t>
  </si>
  <si>
    <t>APLICA PARA CODIGOS DE USOS: 29 - 87</t>
  </si>
  <si>
    <t>106 - Residencial.Depositos_Lockers
               107 – Residencial.Salon_Comunal      
               108 – Residencial.Secadero_Ropa</t>
  </si>
  <si>
    <t>109- Comercial.Plaza_Mercado</t>
  </si>
  <si>
    <t xml:space="preserve">
103 – Comercial.Parque_Diversiones
113 – Institucional-Unidad_Deportiva
114 – Institucional.Velodromo_Patinodromo</t>
  </si>
  <si>
    <t>65 – Institucional. Fuertes y Castillos
122 – Residencial.Vivienda_Colonial_en P.H.
111 – Institucional.Seminarios_Conventos</t>
  </si>
  <si>
    <t>102 – Institucional.Museos
               105 – Institucional.Instalaciones_Militares</t>
  </si>
  <si>
    <t>110 – Institucional. Planetario
              112 – Institucional.Teatro</t>
  </si>
  <si>
    <t>ESTADO DE CONSERVACION</t>
  </si>
  <si>
    <t>Adoptados</t>
  </si>
  <si>
    <t>CODIGO</t>
  </si>
  <si>
    <t>USO</t>
  </si>
  <si>
    <t>TIPO</t>
  </si>
  <si>
    <t>HOMOLOGACION DOMINIO MODELO INTERNO DE LEVANTAMIENTO CATASTRAL</t>
  </si>
  <si>
    <t>ESTADO_CONSERVACION_HOMOLOGADO</t>
  </si>
  <si>
    <t>CANEYES - COBERTIZOS – RAMADAS</t>
  </si>
  <si>
    <t>Pergolas.Plus_Tipo_80</t>
  </si>
  <si>
    <t>Regular_3</t>
  </si>
  <si>
    <t>Ramadas_Cobertizos_Caneyes.Plus_Tipo_80</t>
  </si>
  <si>
    <t>Ramadas_Cobertizos_Caneyes.Media_Tipo_60</t>
  </si>
  <si>
    <t>Malo_4</t>
  </si>
  <si>
    <t>Ramadas_Cobertizos_Caneyes.Sencilla_Tipo_40</t>
  </si>
  <si>
    <t>GALPONES – GALLINEROS</t>
  </si>
  <si>
    <t>Galpones_Gallineros.Tecnificado_Tipo_80</t>
  </si>
  <si>
    <t>Galpones_Gallineros.Medio_Tipo_60</t>
  </si>
  <si>
    <t>Galpones_Gallineros.Sencillo_Tipo_40</t>
  </si>
  <si>
    <t>ESTABLOS - PESEBRERAS – CABALLERIZAS</t>
  </si>
  <si>
    <t>Establos_Pesebreras.Tecnificado_Tipo_80</t>
  </si>
  <si>
    <t>Establos_Pesebreras.Medio_Tipo_60</t>
  </si>
  <si>
    <t>Establos_Pesebreras.Sencillo_Tipo_20</t>
  </si>
  <si>
    <t>COCHERAS - MARRANERAS – PORQUERIZAS</t>
  </si>
  <si>
    <t>Cocheras_Marraneras_Porquerizas.Tecnificada_Tipo_80</t>
  </si>
  <si>
    <t>Cocheras_Marraneras_Porquerizas.Media_Tipo_40</t>
  </si>
  <si>
    <t>Cocheras_Marraneras_Porquerizas.Sencilla_Tipo_20</t>
  </si>
  <si>
    <t>SILOS</t>
  </si>
  <si>
    <t>Silos.En_Acero_Galvanizado_Tipo_80</t>
  </si>
  <si>
    <t>Silos.En_Concreto_Tipo_40</t>
  </si>
  <si>
    <t>PISCINAS</t>
  </si>
  <si>
    <t>Piscinas.Grande_Tipo_60</t>
  </si>
  <si>
    <t>Piscinas.Mediana_Tipo_50</t>
  </si>
  <si>
    <t>Piscinas.Pequena_Tipo_40</t>
  </si>
  <si>
    <t>Piscinas.Prefabricada_Tipo_80</t>
  </si>
  <si>
    <t>TANQUES</t>
  </si>
  <si>
    <t>Tanques.Elevados_Plus_60</t>
  </si>
  <si>
    <t>Tanques.Plus_Tipo_50</t>
  </si>
  <si>
    <t>Tanques.Sencillo_Sin_Revestir_Tipo_30</t>
  </si>
  <si>
    <t>Tanques.Sencillo_Sin_Revestir_Tipo_20</t>
  </si>
  <si>
    <t>BENEFICIADEROS</t>
  </si>
  <si>
    <t>Beneficiaderos.Plus_Tipo_80</t>
  </si>
  <si>
    <t>Beneficiaderos.Medio_Tipo_60</t>
  </si>
  <si>
    <t>Beneficiaderos.Sencilla_Tipo_40</t>
  </si>
  <si>
    <t>SECADEROS</t>
  </si>
  <si>
    <t>Secaderos.Plus_Tipo_80</t>
  </si>
  <si>
    <t>Secaderos.Medio_Tipo_60</t>
  </si>
  <si>
    <t>Secaderos.Sencillo_Tipo_40</t>
  </si>
  <si>
    <t>POZOS</t>
  </si>
  <si>
    <t>Pozos.Profundo_Tipo_80</t>
  </si>
  <si>
    <t>Pozos.Medio_Tipo_60</t>
  </si>
  <si>
    <t>Pozos.Sencillo_Tipo_40</t>
  </si>
  <si>
    <t>KIOSCOS</t>
  </si>
  <si>
    <t>Kioscos.Plus_Tipo_80</t>
  </si>
  <si>
    <t>Kioscos.Medio_Tipo_60</t>
  </si>
  <si>
    <t>Kioscos.Sencillo_Tipo_40</t>
  </si>
  <si>
    <t>ALBERCAS - BANADERAS</t>
  </si>
  <si>
    <t>Albercas_Baniaderas.Plus_Tipo_80</t>
  </si>
  <si>
    <t>Albercas_Baniaderas.Medio_Tipo_60</t>
  </si>
  <si>
    <t>Albercas_Baniaderas.Sencilla_Tipo_40</t>
  </si>
  <si>
    <t>CORRALES</t>
  </si>
  <si>
    <t>Corrales.Tecnificado_Tipo_80</t>
  </si>
  <si>
    <t>Corrales.Medio_Tipo_40</t>
  </si>
  <si>
    <t>Corrales.Sencillo_Tipo_20</t>
  </si>
  <si>
    <t>TORRES DE ENFRIAMIENTO</t>
  </si>
  <si>
    <t>Torres_Enfriamiento.Torres_Enfriamiento_Tipo_ 40</t>
  </si>
  <si>
    <t>MUELLES</t>
  </si>
  <si>
    <t>Muelles.Muelles_Plus_Tipo_60</t>
  </si>
  <si>
    <t>Muelles.Muelles_Concreto_Tipo_40</t>
  </si>
  <si>
    <t>Muelles.Muelles_Madera_Tipo_20</t>
  </si>
  <si>
    <t>CANCHAS DE TENIS</t>
  </si>
  <si>
    <t>Canchas_Tenis.Tenis_1_Tipo_10</t>
  </si>
  <si>
    <t>Canchas_Tenis.Tenis_2_Tipo_20</t>
  </si>
  <si>
    <t>TOBOGANES</t>
  </si>
  <si>
    <t>Toboganes.Plus_Tipo_80</t>
  </si>
  <si>
    <t>Toboganes.Medio_Tipo_60</t>
  </si>
  <si>
    <t>Toboganes.Sencillo_Tipo_50</t>
  </si>
  <si>
    <t>Toboganes.Basico_Tipo_40</t>
  </si>
  <si>
    <t>MARQUESINAS - PATIOS CUBIERTOS</t>
  </si>
  <si>
    <t>Marquesinas_Patios_Cubiertos.Plus_Tipo_80</t>
  </si>
  <si>
    <t>Marquesinas_Patios_Cubiertos.Media_Tipo_60</t>
  </si>
  <si>
    <t>Marquesinas_Patios_Cubiertos.Sencilla_Tipo_40</t>
  </si>
  <si>
    <t>LAGUNAS DE OXIDACION</t>
  </si>
  <si>
    <t>Lagunas_de_Oxidacion.Lagunas_de_Oxidacion_Sin_Revestir_Tipo_40</t>
  </si>
  <si>
    <t>VÍA FERREA</t>
  </si>
  <si>
    <t>Via_Ferrea.Trocha_Normal_Tipo_80</t>
  </si>
  <si>
    <t>Via_Ferrea.Trocha_Angosta_Tipo_60</t>
  </si>
  <si>
    <t>CARRETERA</t>
  </si>
  <si>
    <t>Carreteras.Via_Pavimento_Flexible_Tipo_10</t>
  </si>
  <si>
    <t>Carreteras.Via_Terciaria_Tradicional_Tipo_20</t>
  </si>
  <si>
    <t>CIMIENTOS, ESTRUCTURA, MUROS Y PLACA BASE</t>
  </si>
  <si>
    <t>Cimientos_Estructura_Muros_Placabase.Placa_Muro_Tipo_80</t>
  </si>
  <si>
    <t>Cimientos_Estructura_Muros_Placabase.Muro_Tipo_60</t>
  </si>
  <si>
    <t>Cimientos_Estructura_Muros_Placabase.Simples_Placa_Tipo_40</t>
  </si>
  <si>
    <t>Cimientos_Estructura_Muros_Placabase.Simples_Tipo_20</t>
  </si>
  <si>
    <t>PISTA AEROPUERTO</t>
  </si>
  <si>
    <t>NA</t>
  </si>
  <si>
    <t>Hangar.Hangar_a_dos_aguas_Tipo_60</t>
  </si>
  <si>
    <t>Hangar.Hangar_Simple_Tipo_40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</si>
</sst>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\ #,##0;[Red]\-&quot;$&quot;\ #,##0"/>
    <numFmt numFmtId="165" formatCode="_-&quot;$&quot;\ * #,##0_-;\-&quot;$&quot;\ * #,##0_-;_-&quot;$&quot;\ * &quot;-&quot;_-;_-@_-"/>
    <numFmt numFmtId="166" formatCode="&quot;$&quot;\ #,##0"/>
    <numFmt numFmtId="167" formatCode="yyyy\-mm\-dd;@"/>
    <numFmt numFmtId="168" formatCode="#,##0.00000"/>
    <numFmt numFmtId="169" formatCode="#,##0.000000000"/>
    <numFmt numFmtId="170" formatCode="#,##0.0000000000"/>
    <numFmt numFmtId="171" formatCode="0.000%"/>
    <numFmt numFmtId="172" formatCode="#,##0.00\ &quot;€&quot;"/>
    <numFmt numFmtId="173" formatCode="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0" fillId="0" borderId="0"/>
    <xf numFmtId="0" fontId="9" fillId="0" borderId="0"/>
  </cellStyleXfs>
  <cellXfs count="7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 wrapText="1"/>
    </xf>
    <xf numFmtId="0" fontId="2" fillId="8" borderId="45" xfId="0" applyFont="1" applyFill="1" applyBorder="1" applyAlignment="1">
      <alignment horizontal="center" vertical="center" wrapText="1"/>
    </xf>
    <xf numFmtId="0" fontId="2" fillId="7" borderId="45" xfId="0" applyFont="1" applyFill="1" applyBorder="1" applyAlignment="1">
      <alignment horizontal="center" vertical="center"/>
    </xf>
    <xf numFmtId="166" fontId="2" fillId="9" borderId="45" xfId="0" applyNumberFormat="1" applyFont="1" applyFill="1" applyBorder="1" applyAlignment="1">
      <alignment horizontal="center" vertical="center" wrapText="1"/>
    </xf>
    <xf numFmtId="9" fontId="2" fillId="7" borderId="45" xfId="0" applyNumberFormat="1" applyFont="1" applyFill="1" applyBorder="1" applyAlignment="1">
      <alignment horizontal="center" vertical="center" wrapText="1"/>
    </xf>
    <xf numFmtId="166" fontId="2" fillId="7" borderId="45" xfId="0" applyNumberFormat="1" applyFont="1" applyFill="1" applyBorder="1" applyAlignment="1">
      <alignment horizontal="center" vertical="center" wrapText="1"/>
    </xf>
    <xf numFmtId="166" fontId="2" fillId="10" borderId="48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166" fontId="0" fillId="0" borderId="50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66" fontId="0" fillId="4" borderId="5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6" fontId="0" fillId="0" borderId="45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66" fontId="0" fillId="4" borderId="48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166" fontId="0" fillId="4" borderId="53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66" fontId="0" fillId="2" borderId="50" xfId="0" applyNumberFormat="1" applyFill="1" applyBorder="1" applyAlignment="1">
      <alignment horizontal="center" vertical="center"/>
    </xf>
    <xf numFmtId="10" fontId="0" fillId="2" borderId="31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6" fontId="0" fillId="2" borderId="45" xfId="0" applyNumberFormat="1" applyFill="1" applyBorder="1" applyAlignment="1">
      <alignment horizontal="center" vertical="center"/>
    </xf>
    <xf numFmtId="10" fontId="0" fillId="2" borderId="15" xfId="0" applyNumberForma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66" fontId="0" fillId="2" borderId="28" xfId="0" applyNumberFormat="1" applyFill="1" applyBorder="1" applyAlignment="1">
      <alignment horizontal="center" vertical="center"/>
    </xf>
    <xf numFmtId="10" fontId="0" fillId="2" borderId="28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166" fontId="0" fillId="2" borderId="21" xfId="0" applyNumberFormat="1" applyFill="1" applyBorder="1" applyAlignment="1">
      <alignment horizontal="center" vertical="center"/>
    </xf>
    <xf numFmtId="10" fontId="0" fillId="2" borderId="21" xfId="0" applyNumberFormat="1" applyFill="1" applyBorder="1" applyAlignment="1">
      <alignment horizontal="center" vertical="center"/>
    </xf>
    <xf numFmtId="166" fontId="0" fillId="4" borderId="22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2" borderId="49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52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166" fontId="0" fillId="0" borderId="55" xfId="0" applyNumberFormat="1" applyBorder="1" applyAlignment="1">
      <alignment horizontal="center" vertical="center"/>
    </xf>
    <xf numFmtId="166" fontId="0" fillId="4" borderId="56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0" fontId="0" fillId="0" borderId="57" xfId="0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10" fontId="0" fillId="0" borderId="55" xfId="0" applyNumberFormat="1" applyBorder="1" applyAlignment="1">
      <alignment horizontal="center" vertical="center"/>
    </xf>
    <xf numFmtId="0" fontId="0" fillId="0" borderId="59" xfId="0" applyBorder="1" applyAlignment="1">
      <alignment vertical="center"/>
    </xf>
    <xf numFmtId="166" fontId="0" fillId="4" borderId="60" xfId="0" applyNumberFormat="1" applyFill="1" applyBorder="1" applyAlignment="1">
      <alignment horizontal="center" vertical="center"/>
    </xf>
    <xf numFmtId="0" fontId="9" fillId="12" borderId="0" xfId="6" applyFill="1"/>
    <xf numFmtId="0" fontId="11" fillId="13" borderId="5" xfId="7" applyFont="1" applyFill="1" applyBorder="1" applyAlignment="1">
      <alignment vertical="center" wrapText="1"/>
    </xf>
    <xf numFmtId="0" fontId="10" fillId="0" borderId="6" xfId="7" applyBorder="1" applyAlignment="1">
      <alignment horizontal="center"/>
    </xf>
    <xf numFmtId="0" fontId="13" fillId="0" borderId="61" xfId="6" applyFont="1" applyBorder="1" applyAlignment="1">
      <alignment horizontal="center" vertical="center" wrapText="1"/>
    </xf>
    <xf numFmtId="0" fontId="13" fillId="0" borderId="58" xfId="6" applyFont="1" applyBorder="1" applyAlignment="1">
      <alignment horizontal="center" vertical="center" wrapText="1"/>
    </xf>
    <xf numFmtId="0" fontId="9" fillId="0" borderId="0" xfId="6"/>
    <xf numFmtId="0" fontId="9" fillId="0" borderId="8" xfId="6" applyBorder="1"/>
    <xf numFmtId="0" fontId="9" fillId="0" borderId="9" xfId="6" applyBorder="1" applyAlignment="1">
      <alignment horizontal="center"/>
    </xf>
    <xf numFmtId="167" fontId="9" fillId="0" borderId="33" xfId="6" applyNumberFormat="1" applyBorder="1"/>
    <xf numFmtId="0" fontId="9" fillId="0" borderId="62" xfId="6" applyBorder="1"/>
    <xf numFmtId="0" fontId="9" fillId="14" borderId="5" xfId="6" applyFill="1" applyBorder="1" applyAlignment="1">
      <alignment horizontal="left"/>
    </xf>
    <xf numFmtId="0" fontId="9" fillId="14" borderId="6" xfId="6" applyFill="1" applyBorder="1" applyAlignment="1">
      <alignment horizontal="center"/>
    </xf>
    <xf numFmtId="0" fontId="12" fillId="0" borderId="6" xfId="6" applyFont="1" applyBorder="1" applyAlignment="1">
      <alignment horizontal="center"/>
    </xf>
    <xf numFmtId="0" fontId="12" fillId="0" borderId="63" xfId="6" applyFont="1" applyBorder="1" applyAlignment="1">
      <alignment horizontal="center"/>
    </xf>
    <xf numFmtId="0" fontId="9" fillId="0" borderId="6" xfId="6" applyBorder="1" applyProtection="1">
      <protection locked="0"/>
    </xf>
    <xf numFmtId="0" fontId="9" fillId="0" borderId="7" xfId="6" applyBorder="1"/>
    <xf numFmtId="0" fontId="15" fillId="13" borderId="0" xfId="7" applyFont="1" applyFill="1" applyAlignment="1">
      <alignment vertical="center" wrapText="1"/>
    </xf>
    <xf numFmtId="0" fontId="9" fillId="0" borderId="68" xfId="6" applyBorder="1" applyAlignment="1">
      <alignment horizontal="center" vertical="center"/>
    </xf>
    <xf numFmtId="0" fontId="12" fillId="14" borderId="54" xfId="6" applyFont="1" applyFill="1" applyBorder="1" applyAlignment="1">
      <alignment horizontal="center" vertical="center"/>
    </xf>
    <xf numFmtId="0" fontId="12" fillId="0" borderId="54" xfId="6" applyFont="1" applyBorder="1" applyAlignment="1">
      <alignment horizontal="center" vertical="center"/>
    </xf>
    <xf numFmtId="0" fontId="9" fillId="0" borderId="0" xfId="6" applyProtection="1">
      <protection locked="0"/>
    </xf>
    <xf numFmtId="0" fontId="9" fillId="0" borderId="13" xfId="6" applyBorder="1"/>
    <xf numFmtId="3" fontId="9" fillId="0" borderId="0" xfId="6" applyNumberFormat="1" applyProtection="1">
      <protection locked="0"/>
    </xf>
    <xf numFmtId="0" fontId="9" fillId="0" borderId="25" xfId="6" applyBorder="1" applyAlignment="1">
      <alignment horizontal="center" vertical="center"/>
    </xf>
    <xf numFmtId="0" fontId="9" fillId="14" borderId="15" xfId="6" applyFill="1" applyBorder="1" applyAlignment="1">
      <alignment horizontal="center" vertical="center"/>
    </xf>
    <xf numFmtId="0" fontId="9" fillId="0" borderId="15" xfId="6" applyBorder="1" applyAlignment="1">
      <alignment horizontal="center" vertical="center"/>
    </xf>
    <xf numFmtId="3" fontId="9" fillId="0" borderId="15" xfId="6" applyNumberFormat="1" applyBorder="1" applyAlignment="1">
      <alignment horizontal="center" vertical="center"/>
    </xf>
    <xf numFmtId="0" fontId="12" fillId="0" borderId="0" xfId="6" applyFont="1" applyAlignment="1">
      <alignment horizontal="right"/>
    </xf>
    <xf numFmtId="0" fontId="9" fillId="0" borderId="25" xfId="6" applyBorder="1" applyAlignment="1" applyProtection="1">
      <alignment horizontal="center"/>
      <protection locked="0"/>
    </xf>
    <xf numFmtId="0" fontId="9" fillId="14" borderId="15" xfId="6" applyFill="1" applyBorder="1" applyAlignment="1" applyProtection="1">
      <alignment horizontal="center"/>
      <protection locked="0"/>
    </xf>
    <xf numFmtId="3" fontId="9" fillId="14" borderId="15" xfId="6" applyNumberFormat="1" applyFill="1" applyBorder="1" applyAlignment="1" applyProtection="1">
      <alignment horizontal="center"/>
      <protection locked="0"/>
    </xf>
    <xf numFmtId="3" fontId="9" fillId="0" borderId="15" xfId="6" applyNumberFormat="1" applyBorder="1" applyAlignment="1">
      <alignment horizontal="center"/>
    </xf>
    <xf numFmtId="3" fontId="9" fillId="0" borderId="30" xfId="6" applyNumberFormat="1" applyBorder="1" applyProtection="1">
      <protection locked="0"/>
    </xf>
    <xf numFmtId="3" fontId="9" fillId="0" borderId="25" xfId="6" applyNumberFormat="1" applyBorder="1" applyAlignment="1" applyProtection="1">
      <alignment horizontal="center"/>
      <protection locked="0"/>
    </xf>
    <xf numFmtId="168" fontId="9" fillId="0" borderId="15" xfId="6" applyNumberFormat="1" applyBorder="1" applyAlignment="1">
      <alignment horizontal="center"/>
    </xf>
    <xf numFmtId="168" fontId="9" fillId="0" borderId="26" xfId="6" applyNumberFormat="1" applyBorder="1" applyAlignment="1">
      <alignment horizontal="center"/>
    </xf>
    <xf numFmtId="169" fontId="9" fillId="0" borderId="15" xfId="6" applyNumberFormat="1" applyBorder="1" applyAlignment="1">
      <alignment horizontal="center"/>
    </xf>
    <xf numFmtId="170" fontId="9" fillId="0" borderId="26" xfId="6" applyNumberFormat="1" applyBorder="1" applyAlignment="1">
      <alignment horizontal="center"/>
    </xf>
    <xf numFmtId="3" fontId="9" fillId="0" borderId="27" xfId="6" applyNumberFormat="1" applyBorder="1" applyAlignment="1" applyProtection="1">
      <alignment horizontal="center"/>
      <protection locked="0"/>
    </xf>
    <xf numFmtId="169" fontId="9" fillId="0" borderId="28" xfId="6" applyNumberFormat="1" applyBorder="1" applyAlignment="1">
      <alignment horizontal="center"/>
    </xf>
    <xf numFmtId="170" fontId="9" fillId="0" borderId="29" xfId="6" applyNumberFormat="1" applyBorder="1" applyAlignment="1">
      <alignment horizontal="center"/>
    </xf>
    <xf numFmtId="0" fontId="9" fillId="0" borderId="0" xfId="6" applyAlignment="1" applyProtection="1">
      <alignment vertical="center"/>
      <protection locked="0"/>
    </xf>
    <xf numFmtId="3" fontId="9" fillId="0" borderId="0" xfId="6" applyNumberFormat="1" applyAlignment="1" applyProtection="1">
      <alignment vertical="center"/>
      <protection locked="0"/>
    </xf>
    <xf numFmtId="0" fontId="9" fillId="0" borderId="0" xfId="6" applyAlignment="1">
      <alignment vertical="center"/>
    </xf>
    <xf numFmtId="0" fontId="9" fillId="0" borderId="12" xfId="6" applyBorder="1" applyAlignment="1" applyProtection="1">
      <alignment horizontal="center"/>
      <protection locked="0"/>
    </xf>
    <xf numFmtId="0" fontId="9" fillId="0" borderId="0" xfId="6" applyAlignment="1">
      <alignment horizontal="center"/>
    </xf>
    <xf numFmtId="0" fontId="9" fillId="0" borderId="0" xfId="6" applyAlignment="1" applyProtection="1">
      <alignment horizontal="center"/>
      <protection locked="0"/>
    </xf>
    <xf numFmtId="3" fontId="9" fillId="0" borderId="0" xfId="6" applyNumberFormat="1" applyAlignment="1" applyProtection="1">
      <alignment horizontal="center"/>
      <protection locked="0"/>
    </xf>
    <xf numFmtId="2" fontId="9" fillId="0" borderId="0" xfId="6" applyNumberFormat="1" applyAlignment="1">
      <alignment horizontal="center"/>
    </xf>
    <xf numFmtId="0" fontId="12" fillId="0" borderId="74" xfId="6" applyFont="1" applyBorder="1" applyAlignment="1" applyProtection="1">
      <alignment horizontal="center"/>
      <protection locked="0"/>
    </xf>
    <xf numFmtId="3" fontId="12" fillId="0" borderId="69" xfId="6" applyNumberFormat="1" applyFont="1" applyBorder="1" applyAlignment="1" applyProtection="1">
      <alignment horizontal="center"/>
      <protection locked="0"/>
    </xf>
    <xf numFmtId="2" fontId="12" fillId="0" borderId="69" xfId="6" applyNumberFormat="1" applyFont="1" applyBorder="1" applyAlignment="1">
      <alignment horizontal="center"/>
    </xf>
    <xf numFmtId="2" fontId="12" fillId="0" borderId="70" xfId="6" applyNumberFormat="1" applyFont="1" applyBorder="1" applyAlignment="1">
      <alignment horizontal="center"/>
    </xf>
    <xf numFmtId="3" fontId="9" fillId="0" borderId="72" xfId="6" applyNumberFormat="1" applyBorder="1" applyAlignment="1" applyProtection="1">
      <alignment horizontal="center"/>
      <protection locked="0"/>
    </xf>
    <xf numFmtId="0" fontId="9" fillId="0" borderId="71" xfId="6" applyBorder="1" applyAlignment="1" applyProtection="1">
      <alignment horizontal="center"/>
      <protection locked="0"/>
    </xf>
    <xf numFmtId="3" fontId="9" fillId="0" borderId="72" xfId="6" applyNumberFormat="1" applyBorder="1" applyAlignment="1">
      <alignment horizontal="center"/>
    </xf>
    <xf numFmtId="3" fontId="9" fillId="0" borderId="73" xfId="6" applyNumberFormat="1" applyBorder="1" applyAlignment="1">
      <alignment horizontal="center"/>
    </xf>
    <xf numFmtId="0" fontId="9" fillId="0" borderId="72" xfId="6" applyBorder="1" applyAlignment="1">
      <alignment horizontal="center"/>
    </xf>
    <xf numFmtId="0" fontId="9" fillId="0" borderId="72" xfId="6" applyBorder="1" applyAlignment="1" applyProtection="1">
      <alignment horizontal="center"/>
      <protection locked="0"/>
    </xf>
    <xf numFmtId="0" fontId="9" fillId="0" borderId="75" xfId="6" applyBorder="1" applyAlignment="1" applyProtection="1">
      <alignment horizontal="center"/>
      <protection locked="0"/>
    </xf>
    <xf numFmtId="0" fontId="9" fillId="0" borderId="76" xfId="6" applyBorder="1" applyAlignment="1">
      <alignment horizontal="center"/>
    </xf>
    <xf numFmtId="3" fontId="9" fillId="0" borderId="76" xfId="6" applyNumberFormat="1" applyBorder="1" applyAlignment="1">
      <alignment horizontal="center"/>
    </xf>
    <xf numFmtId="3" fontId="9" fillId="0" borderId="77" xfId="6" applyNumberFormat="1" applyBorder="1" applyAlignment="1">
      <alignment horizontal="center"/>
    </xf>
    <xf numFmtId="0" fontId="9" fillId="0" borderId="0" xfId="6" applyAlignment="1">
      <alignment horizontal="right"/>
    </xf>
    <xf numFmtId="0" fontId="18" fillId="0" borderId="0" xfId="6" applyFont="1" applyAlignment="1">
      <alignment horizontal="left"/>
    </xf>
    <xf numFmtId="0" fontId="9" fillId="0" borderId="0" xfId="6" applyAlignment="1">
      <alignment horizontal="left"/>
    </xf>
    <xf numFmtId="2" fontId="9" fillId="4" borderId="69" xfId="6" applyNumberFormat="1" applyFill="1" applyBorder="1" applyAlignment="1">
      <alignment horizontal="center"/>
    </xf>
    <xf numFmtId="0" fontId="9" fillId="0" borderId="27" xfId="6" applyBorder="1" applyAlignment="1" applyProtection="1">
      <alignment horizontal="center"/>
      <protection locked="0"/>
    </xf>
    <xf numFmtId="0" fontId="9" fillId="14" borderId="28" xfId="6" applyFill="1" applyBorder="1" applyAlignment="1" applyProtection="1">
      <alignment horizontal="center"/>
      <protection locked="0"/>
    </xf>
    <xf numFmtId="3" fontId="9" fillId="14" borderId="28" xfId="6" applyNumberFormat="1" applyFill="1" applyBorder="1" applyAlignment="1" applyProtection="1">
      <alignment horizontal="center"/>
      <protection locked="0"/>
    </xf>
    <xf numFmtId="3" fontId="9" fillId="0" borderId="28" xfId="6" applyNumberFormat="1" applyBorder="1" applyAlignment="1">
      <alignment horizontal="center"/>
    </xf>
    <xf numFmtId="0" fontId="9" fillId="0" borderId="9" xfId="6" applyBorder="1" applyProtection="1">
      <protection locked="0"/>
    </xf>
    <xf numFmtId="0" fontId="9" fillId="0" borderId="9" xfId="6" applyBorder="1"/>
    <xf numFmtId="0" fontId="9" fillId="0" borderId="10" xfId="6" applyBorder="1"/>
    <xf numFmtId="0" fontId="10" fillId="0" borderId="0" xfId="7"/>
    <xf numFmtId="166" fontId="10" fillId="0" borderId="0" xfId="7" applyNumberFormat="1"/>
    <xf numFmtId="0" fontId="10" fillId="0" borderId="0" xfId="7" applyAlignment="1">
      <alignment horizontal="center" vertical="center"/>
    </xf>
    <xf numFmtId="0" fontId="10" fillId="0" borderId="18" xfId="7" applyBorder="1"/>
    <xf numFmtId="0" fontId="10" fillId="0" borderId="20" xfId="7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2" fillId="7" borderId="44" xfId="0" applyFont="1" applyFill="1" applyBorder="1" applyAlignment="1">
      <alignment vertical="center" wrapText="1"/>
    </xf>
    <xf numFmtId="0" fontId="2" fillId="8" borderId="45" xfId="0" applyFont="1" applyFill="1" applyBorder="1" applyAlignment="1">
      <alignment vertical="center" wrapText="1"/>
    </xf>
    <xf numFmtId="0" fontId="2" fillId="7" borderId="46" xfId="0" applyFont="1" applyFill="1" applyBorder="1" applyAlignment="1">
      <alignment vertical="center" wrapText="1"/>
    </xf>
    <xf numFmtId="0" fontId="2" fillId="7" borderId="47" xfId="0" applyFont="1" applyFill="1" applyBorder="1" applyAlignment="1">
      <alignment vertical="center" wrapText="1"/>
    </xf>
    <xf numFmtId="0" fontId="2" fillId="7" borderId="45" xfId="0" applyFont="1" applyFill="1" applyBorder="1" applyAlignment="1">
      <alignment vertical="center"/>
    </xf>
    <xf numFmtId="166" fontId="2" fillId="9" borderId="45" xfId="0" applyNumberFormat="1" applyFont="1" applyFill="1" applyBorder="1" applyAlignment="1">
      <alignment vertical="center" wrapText="1"/>
    </xf>
    <xf numFmtId="9" fontId="2" fillId="7" borderId="45" xfId="0" applyNumberFormat="1" applyFont="1" applyFill="1" applyBorder="1" applyAlignment="1">
      <alignment vertical="center" wrapText="1"/>
    </xf>
    <xf numFmtId="166" fontId="2" fillId="7" borderId="45" xfId="0" applyNumberFormat="1" applyFont="1" applyFill="1" applyBorder="1" applyAlignment="1">
      <alignment vertical="center" wrapText="1"/>
    </xf>
    <xf numFmtId="166" fontId="2" fillId="10" borderId="4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166" fontId="0" fillId="2" borderId="55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2" fillId="7" borderId="52" xfId="0" applyFont="1" applyFill="1" applyBorder="1" applyAlignment="1">
      <alignment vertical="center" wrapText="1"/>
    </xf>
    <xf numFmtId="0" fontId="2" fillId="8" borderId="28" xfId="0" applyFont="1" applyFill="1" applyBorder="1" applyAlignment="1">
      <alignment vertical="center" wrapText="1"/>
    </xf>
    <xf numFmtId="0" fontId="2" fillId="7" borderId="84" xfId="0" applyFont="1" applyFill="1" applyBorder="1" applyAlignment="1">
      <alignment vertical="center" wrapText="1"/>
    </xf>
    <xf numFmtId="0" fontId="2" fillId="7" borderId="85" xfId="0" applyFont="1" applyFill="1" applyBorder="1" applyAlignment="1">
      <alignment vertical="center" wrapText="1"/>
    </xf>
    <xf numFmtId="0" fontId="2" fillId="7" borderId="28" xfId="0" applyFont="1" applyFill="1" applyBorder="1" applyAlignment="1">
      <alignment vertical="center"/>
    </xf>
    <xf numFmtId="166" fontId="2" fillId="9" borderId="28" xfId="0" applyNumberFormat="1" applyFont="1" applyFill="1" applyBorder="1" applyAlignment="1">
      <alignment vertical="center" wrapText="1"/>
    </xf>
    <xf numFmtId="9" fontId="2" fillId="7" borderId="28" xfId="0" applyNumberFormat="1" applyFont="1" applyFill="1" applyBorder="1" applyAlignment="1">
      <alignment vertical="center" wrapText="1"/>
    </xf>
    <xf numFmtId="166" fontId="2" fillId="7" borderId="28" xfId="0" applyNumberFormat="1" applyFont="1" applyFill="1" applyBorder="1" applyAlignment="1">
      <alignment vertical="center" wrapText="1"/>
    </xf>
    <xf numFmtId="166" fontId="2" fillId="10" borderId="53" xfId="0" applyNumberFormat="1" applyFont="1" applyFill="1" applyBorder="1" applyAlignment="1">
      <alignment vertical="center" wrapText="1"/>
    </xf>
    <xf numFmtId="0" fontId="0" fillId="0" borderId="86" xfId="0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166" fontId="0" fillId="0" borderId="54" xfId="0" applyNumberFormat="1" applyBorder="1" applyAlignment="1">
      <alignment horizontal="center" vertical="center" wrapText="1"/>
    </xf>
    <xf numFmtId="10" fontId="0" fillId="0" borderId="54" xfId="0" applyNumberFormat="1" applyBorder="1" applyAlignment="1">
      <alignment horizontal="center" vertical="center" wrapText="1"/>
    </xf>
    <xf numFmtId="166" fontId="0" fillId="4" borderId="87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166" fontId="0" fillId="2" borderId="15" xfId="0" applyNumberFormat="1" applyFill="1" applyBorder="1" applyAlignment="1">
      <alignment horizontal="center" vertical="center" wrapText="1"/>
    </xf>
    <xf numFmtId="10" fontId="0" fillId="2" borderId="15" xfId="0" applyNumberFormat="1" applyFill="1" applyBorder="1" applyAlignment="1">
      <alignment horizontal="center" vertical="center" wrapText="1"/>
    </xf>
    <xf numFmtId="166" fontId="0" fillId="4" borderId="19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10" fontId="0" fillId="0" borderId="15" xfId="0" applyNumberFormat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6" fontId="0" fillId="4" borderId="22" xfId="0" applyNumberForma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0" fontId="0" fillId="0" borderId="21" xfId="0" applyNumberFormat="1" applyBorder="1" applyAlignment="1">
      <alignment horizontal="center" vertical="center" wrapText="1"/>
    </xf>
    <xf numFmtId="0" fontId="13" fillId="0" borderId="63" xfId="6" applyFont="1" applyBorder="1" applyAlignment="1">
      <alignment horizontal="center" vertical="center" wrapText="1"/>
    </xf>
    <xf numFmtId="167" fontId="19" fillId="0" borderId="88" xfId="6" applyNumberFormat="1" applyFont="1" applyBorder="1" applyAlignment="1">
      <alignment horizontal="center" vertical="center"/>
    </xf>
    <xf numFmtId="0" fontId="9" fillId="0" borderId="62" xfId="6" applyBorder="1" applyAlignment="1">
      <alignment vertical="center"/>
    </xf>
    <xf numFmtId="166" fontId="10" fillId="17" borderId="19" xfId="7" applyNumberFormat="1" applyFill="1" applyBorder="1"/>
    <xf numFmtId="166" fontId="10" fillId="17" borderId="22" xfId="7" applyNumberFormat="1" applyFill="1" applyBorder="1"/>
    <xf numFmtId="0" fontId="20" fillId="2" borderId="31" xfId="0" applyFont="1" applyFill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49" xfId="0" applyFont="1" applyFill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2" borderId="52" xfId="0" applyFont="1" applyFill="1" applyBorder="1" applyAlignment="1">
      <alignment vertical="center" wrapText="1"/>
    </xf>
    <xf numFmtId="0" fontId="20" fillId="0" borderId="49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20" fillId="0" borderId="52" xfId="0" applyFont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0" fillId="0" borderId="86" xfId="0" applyBorder="1" applyAlignment="1">
      <alignment vertical="center"/>
    </xf>
    <xf numFmtId="0" fontId="0" fillId="0" borderId="54" xfId="0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10" fontId="0" fillId="0" borderId="54" xfId="0" applyNumberFormat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7" fillId="6" borderId="4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20" fillId="2" borderId="81" xfId="0" applyFont="1" applyFill="1" applyBorder="1" applyAlignment="1">
      <alignment vertical="center" wrapText="1"/>
    </xf>
    <xf numFmtId="0" fontId="20" fillId="2" borderId="82" xfId="0" applyFont="1" applyFill="1" applyBorder="1" applyAlignment="1">
      <alignment horizontal="center" vertical="center"/>
    </xf>
    <xf numFmtId="0" fontId="0" fillId="2" borderId="82" xfId="0" applyFill="1" applyBorder="1" applyAlignment="1">
      <alignment horizontal="center" vertical="center"/>
    </xf>
    <xf numFmtId="166" fontId="0" fillId="2" borderId="82" xfId="0" applyNumberFormat="1" applyFill="1" applyBorder="1" applyAlignment="1">
      <alignment horizontal="center" vertical="center"/>
    </xf>
    <xf numFmtId="10" fontId="0" fillId="2" borderId="82" xfId="0" applyNumberFormat="1" applyFill="1" applyBorder="1" applyAlignment="1">
      <alignment horizontal="center" vertical="center"/>
    </xf>
    <xf numFmtId="0" fontId="20" fillId="0" borderId="34" xfId="0" applyFont="1" applyBorder="1" applyAlignment="1">
      <alignment vertical="center" wrapText="1"/>
    </xf>
    <xf numFmtId="0" fontId="20" fillId="2" borderId="34" xfId="0" applyFont="1" applyFill="1" applyBorder="1" applyAlignment="1">
      <alignment vertical="center" wrapText="1"/>
    </xf>
    <xf numFmtId="0" fontId="20" fillId="3" borderId="34" xfId="0" applyFont="1" applyFill="1" applyBorder="1" applyAlignment="1">
      <alignment vertical="center" wrapText="1"/>
    </xf>
    <xf numFmtId="0" fontId="20" fillId="2" borderId="36" xfId="0" applyFont="1" applyFill="1" applyBorder="1" applyAlignment="1">
      <alignment vertical="center" wrapText="1"/>
    </xf>
    <xf numFmtId="0" fontId="20" fillId="2" borderId="37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166" fontId="0" fillId="2" borderId="37" xfId="0" applyNumberFormat="1" applyFill="1" applyBorder="1" applyAlignment="1">
      <alignment horizontal="center" vertical="center"/>
    </xf>
    <xf numFmtId="10" fontId="0" fillId="2" borderId="37" xfId="0" applyNumberFormat="1" applyFill="1" applyBorder="1" applyAlignment="1">
      <alignment horizontal="center" vertical="center"/>
    </xf>
    <xf numFmtId="0" fontId="0" fillId="16" borderId="8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6" fontId="0" fillId="16" borderId="83" xfId="0" applyNumberFormat="1" applyFill="1" applyBorder="1" applyAlignment="1">
      <alignment horizontal="center" vertical="center"/>
    </xf>
    <xf numFmtId="166" fontId="0" fillId="16" borderId="35" xfId="0" applyNumberFormat="1" applyFill="1" applyBorder="1" applyAlignment="1">
      <alignment horizontal="center" vertical="center"/>
    </xf>
    <xf numFmtId="166" fontId="0" fillId="16" borderId="38" xfId="0" applyNumberFormat="1" applyFill="1" applyBorder="1" applyAlignment="1">
      <alignment horizontal="center" vertical="center"/>
    </xf>
    <xf numFmtId="0" fontId="20" fillId="2" borderId="44" xfId="0" applyFont="1" applyFill="1" applyBorder="1" applyAlignment="1">
      <alignment vertical="center" wrapText="1"/>
    </xf>
    <xf numFmtId="0" fontId="20" fillId="0" borderId="44" xfId="0" applyFont="1" applyBorder="1" applyAlignment="1">
      <alignment vertical="center" wrapText="1"/>
    </xf>
    <xf numFmtId="0" fontId="20" fillId="0" borderId="20" xfId="0" applyFont="1" applyBorder="1" applyAlignment="1">
      <alignment vertical="center" wrapText="1"/>
    </xf>
    <xf numFmtId="0" fontId="2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20" fillId="20" borderId="15" xfId="0" applyFont="1" applyFill="1" applyBorder="1" applyAlignment="1">
      <alignment horizontal="center" vertical="center"/>
    </xf>
    <xf numFmtId="0" fontId="21" fillId="20" borderId="15" xfId="0" applyFont="1" applyFill="1" applyBorder="1" applyAlignment="1">
      <alignment horizontal="center" vertical="center"/>
    </xf>
    <xf numFmtId="164" fontId="21" fillId="20" borderId="45" xfId="0" applyNumberFormat="1" applyFont="1" applyFill="1" applyBorder="1" applyAlignment="1">
      <alignment horizontal="center" vertical="center"/>
    </xf>
    <xf numFmtId="10" fontId="21" fillId="20" borderId="15" xfId="0" applyNumberFormat="1" applyFont="1" applyFill="1" applyBorder="1" applyAlignment="1">
      <alignment horizontal="center" vertical="center"/>
    </xf>
    <xf numFmtId="164" fontId="21" fillId="21" borderId="48" xfId="0" applyNumberFormat="1" applyFont="1" applyFill="1" applyBorder="1" applyAlignment="1">
      <alignment horizontal="center" vertical="center"/>
    </xf>
    <xf numFmtId="164" fontId="21" fillId="21" borderId="22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4" fontId="21" fillId="0" borderId="45" xfId="0" applyNumberFormat="1" applyFont="1" applyBorder="1" applyAlignment="1">
      <alignment horizontal="center" vertical="center"/>
    </xf>
    <xf numFmtId="10" fontId="21" fillId="0" borderId="15" xfId="0" applyNumberFormat="1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164" fontId="21" fillId="0" borderId="28" xfId="0" applyNumberFormat="1" applyFont="1" applyBorder="1" applyAlignment="1">
      <alignment horizontal="center" vertical="center"/>
    </xf>
    <xf numFmtId="10" fontId="21" fillId="0" borderId="28" xfId="0" applyNumberFormat="1" applyFont="1" applyBorder="1" applyAlignment="1">
      <alignment horizontal="center" vertical="center"/>
    </xf>
    <xf numFmtId="164" fontId="21" fillId="21" borderId="53" xfId="0" applyNumberFormat="1" applyFont="1" applyFill="1" applyBorder="1" applyAlignment="1">
      <alignment horizontal="center" vertical="center"/>
    </xf>
    <xf numFmtId="0" fontId="20" fillId="2" borderId="86" xfId="0" applyFont="1" applyFill="1" applyBorder="1" applyAlignment="1">
      <alignment vertical="center" wrapText="1"/>
    </xf>
    <xf numFmtId="0" fontId="20" fillId="0" borderId="89" xfId="0" applyFont="1" applyBorder="1" applyAlignment="1">
      <alignment vertical="center" wrapText="1"/>
    </xf>
    <xf numFmtId="0" fontId="20" fillId="2" borderId="54" xfId="0" applyFont="1" applyFill="1" applyBorder="1" applyAlignment="1">
      <alignment horizontal="center" vertical="center"/>
    </xf>
    <xf numFmtId="0" fontId="21" fillId="2" borderId="5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164" fontId="21" fillId="2" borderId="45" xfId="0" applyNumberFormat="1" applyFont="1" applyFill="1" applyBorder="1" applyAlignment="1">
      <alignment horizontal="center" vertical="center"/>
    </xf>
    <xf numFmtId="10" fontId="21" fillId="2" borderId="15" xfId="0" applyNumberFormat="1" applyFont="1" applyFill="1" applyBorder="1" applyAlignment="1">
      <alignment horizontal="center" vertical="center"/>
    </xf>
    <xf numFmtId="164" fontId="21" fillId="2" borderId="28" xfId="0" applyNumberFormat="1" applyFont="1" applyFill="1" applyBorder="1" applyAlignment="1">
      <alignment horizontal="center" vertical="center"/>
    </xf>
    <xf numFmtId="10" fontId="21" fillId="2" borderId="28" xfId="0" applyNumberFormat="1" applyFont="1" applyFill="1" applyBorder="1" applyAlignment="1">
      <alignment horizontal="center" vertical="center"/>
    </xf>
    <xf numFmtId="0" fontId="20" fillId="20" borderId="45" xfId="0" applyFont="1" applyFill="1" applyBorder="1" applyAlignment="1">
      <alignment horizontal="center" vertical="center"/>
    </xf>
    <xf numFmtId="0" fontId="21" fillId="20" borderId="45" xfId="0" applyFont="1" applyFill="1" applyBorder="1" applyAlignment="1">
      <alignment horizontal="center" vertical="center"/>
    </xf>
    <xf numFmtId="10" fontId="21" fillId="20" borderId="45" xfId="0" applyNumberFormat="1" applyFont="1" applyFill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64" fontId="21" fillId="0" borderId="50" xfId="0" applyNumberFormat="1" applyFont="1" applyBorder="1" applyAlignment="1">
      <alignment horizontal="center" vertical="center"/>
    </xf>
    <xf numFmtId="10" fontId="21" fillId="0" borderId="31" xfId="0" applyNumberFormat="1" applyFont="1" applyBorder="1" applyAlignment="1">
      <alignment horizontal="center" vertical="center"/>
    </xf>
    <xf numFmtId="164" fontId="21" fillId="0" borderId="21" xfId="0" applyNumberFormat="1" applyFont="1" applyBorder="1" applyAlignment="1">
      <alignment horizontal="center" vertical="center"/>
    </xf>
    <xf numFmtId="10" fontId="21" fillId="0" borderId="2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37" xfId="0" applyFont="1" applyFill="1" applyBorder="1" applyAlignment="1">
      <alignment horizontal="center" vertical="center"/>
    </xf>
    <xf numFmtId="2" fontId="9" fillId="0" borderId="69" xfId="6" applyNumberFormat="1" applyBorder="1" applyAlignment="1">
      <alignment horizontal="center"/>
    </xf>
    <xf numFmtId="2" fontId="9" fillId="0" borderId="70" xfId="6" applyNumberFormat="1" applyBorder="1" applyAlignment="1">
      <alignment horizontal="center"/>
    </xf>
    <xf numFmtId="169" fontId="9" fillId="4" borderId="28" xfId="6" applyNumberFormat="1" applyFill="1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10" fontId="0" fillId="0" borderId="50" xfId="0" applyNumberFormat="1" applyBorder="1" applyAlignment="1">
      <alignment horizontal="center" vertical="center"/>
    </xf>
    <xf numFmtId="0" fontId="20" fillId="2" borderId="89" xfId="0" applyFont="1" applyFill="1" applyBorder="1" applyAlignment="1">
      <alignment vertical="center" wrapText="1"/>
    </xf>
    <xf numFmtId="0" fontId="0" fillId="2" borderId="50" xfId="0" applyFill="1" applyBorder="1" applyAlignment="1">
      <alignment horizontal="center" vertical="center"/>
    </xf>
    <xf numFmtId="10" fontId="0" fillId="2" borderId="50" xfId="0" applyNumberFormat="1" applyFill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2" borderId="50" xfId="0" applyFont="1" applyFill="1" applyBorder="1" applyAlignment="1">
      <alignment horizontal="center" vertical="center"/>
    </xf>
    <xf numFmtId="0" fontId="22" fillId="0" borderId="86" xfId="0" applyFont="1" applyBorder="1" applyAlignment="1">
      <alignment horizontal="left" vertical="center" wrapText="1"/>
    </xf>
    <xf numFmtId="0" fontId="22" fillId="0" borderId="54" xfId="0" applyFont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4" borderId="54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166" fontId="0" fillId="4" borderId="56" xfId="0" applyNumberFormat="1" applyFill="1" applyBorder="1" applyAlignment="1">
      <alignment horizontal="center" vertical="center" wrapText="1"/>
    </xf>
    <xf numFmtId="166" fontId="22" fillId="4" borderId="19" xfId="0" applyNumberFormat="1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4" borderId="55" xfId="0" applyFill="1" applyBorder="1" applyAlignment="1">
      <alignment horizontal="center" vertical="center" wrapText="1"/>
    </xf>
    <xf numFmtId="166" fontId="0" fillId="0" borderId="55" xfId="0" applyNumberFormat="1" applyBorder="1" applyAlignment="1">
      <alignment horizontal="center" vertical="center" wrapText="1"/>
    </xf>
    <xf numFmtId="10" fontId="0" fillId="0" borderId="55" xfId="0" applyNumberForma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166" fontId="22" fillId="0" borderId="21" xfId="0" applyNumberFormat="1" applyFont="1" applyBorder="1" applyAlignment="1">
      <alignment horizontal="center" vertical="center" wrapText="1"/>
    </xf>
    <xf numFmtId="10" fontId="22" fillId="0" borderId="21" xfId="0" applyNumberFormat="1" applyFont="1" applyBorder="1" applyAlignment="1">
      <alignment horizontal="center" vertical="center" wrapText="1"/>
    </xf>
    <xf numFmtId="166" fontId="22" fillId="4" borderId="2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6" borderId="34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left" wrapText="1"/>
    </xf>
    <xf numFmtId="0" fontId="3" fillId="2" borderId="36" xfId="0" applyFont="1" applyFill="1" applyBorder="1" applyAlignment="1">
      <alignment horizontal="left" wrapText="1"/>
    </xf>
    <xf numFmtId="171" fontId="0" fillId="0" borderId="24" xfId="0" applyNumberFormat="1" applyBorder="1" applyAlignment="1">
      <alignment horizontal="center" vertical="center"/>
    </xf>
    <xf numFmtId="171" fontId="0" fillId="0" borderId="50" xfId="0" applyNumberFormat="1" applyBorder="1" applyAlignment="1">
      <alignment horizontal="center" vertical="center"/>
    </xf>
    <xf numFmtId="171" fontId="0" fillId="2" borderId="50" xfId="0" applyNumberFormat="1" applyFill="1" applyBorder="1" applyAlignment="1">
      <alignment horizontal="center" vertical="center"/>
    </xf>
    <xf numFmtId="171" fontId="0" fillId="2" borderId="31" xfId="0" applyNumberFormat="1" applyFill="1" applyBorder="1" applyAlignment="1">
      <alignment horizontal="center" vertical="center"/>
    </xf>
    <xf numFmtId="166" fontId="22" fillId="0" borderId="54" xfId="0" applyNumberFormat="1" applyFont="1" applyBorder="1" applyAlignment="1">
      <alignment horizontal="center" vertical="center" wrapText="1"/>
    </xf>
    <xf numFmtId="10" fontId="22" fillId="0" borderId="54" xfId="0" applyNumberFormat="1" applyFont="1" applyBorder="1" applyAlignment="1">
      <alignment horizontal="center" vertical="center" wrapText="1"/>
    </xf>
    <xf numFmtId="166" fontId="22" fillId="4" borderId="87" xfId="0" applyNumberFormat="1" applyFont="1" applyFill="1" applyBorder="1" applyAlignment="1">
      <alignment horizontal="center" vertical="center" wrapText="1"/>
    </xf>
    <xf numFmtId="166" fontId="22" fillId="2" borderId="15" xfId="0" applyNumberFormat="1" applyFont="1" applyFill="1" applyBorder="1" applyAlignment="1">
      <alignment horizontal="center" vertical="center" wrapText="1"/>
    </xf>
    <xf numFmtId="10" fontId="22" fillId="2" borderId="15" xfId="0" applyNumberFormat="1" applyFont="1" applyFill="1" applyBorder="1" applyAlignment="1">
      <alignment horizontal="center" vertical="center" wrapText="1"/>
    </xf>
    <xf numFmtId="166" fontId="22" fillId="0" borderId="15" xfId="0" applyNumberFormat="1" applyFont="1" applyBorder="1" applyAlignment="1">
      <alignment horizontal="center" vertical="center" wrapText="1"/>
    </xf>
    <xf numFmtId="10" fontId="22" fillId="0" borderId="15" xfId="0" applyNumberFormat="1" applyFont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166" fontId="22" fillId="2" borderId="21" xfId="0" applyNumberFormat="1" applyFont="1" applyFill="1" applyBorder="1" applyAlignment="1">
      <alignment horizontal="center" vertical="center" wrapText="1"/>
    </xf>
    <xf numFmtId="10" fontId="22" fillId="2" borderId="21" xfId="0" applyNumberFormat="1" applyFont="1" applyFill="1" applyBorder="1" applyAlignment="1">
      <alignment horizontal="center" vertical="center" wrapText="1"/>
    </xf>
    <xf numFmtId="172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vertical="center"/>
    </xf>
    <xf numFmtId="172" fontId="0" fillId="0" borderId="0" xfId="0" applyNumberFormat="1" applyAlignment="1">
      <alignment horizontal="center" vertical="center" wrapText="1"/>
    </xf>
    <xf numFmtId="172" fontId="0" fillId="0" borderId="0" xfId="0" applyNumberFormat="1" applyAlignment="1">
      <alignment horizontal="left" vertical="center"/>
    </xf>
    <xf numFmtId="166" fontId="0" fillId="22" borderId="51" xfId="0" applyNumberFormat="1" applyFill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3" fillId="23" borderId="43" xfId="0" applyFont="1" applyFill="1" applyBorder="1" applyAlignment="1">
      <alignment vertical="center"/>
    </xf>
    <xf numFmtId="0" fontId="23" fillId="23" borderId="11" xfId="0" applyFont="1" applyFill="1" applyBorder="1" applyAlignment="1">
      <alignment vertical="center"/>
    </xf>
    <xf numFmtId="0" fontId="24" fillId="24" borderId="43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center" vertical="center"/>
    </xf>
    <xf numFmtId="0" fontId="13" fillId="0" borderId="0" xfId="6" applyFont="1" applyAlignment="1">
      <alignment horizontal="center" vertical="center" wrapText="1"/>
    </xf>
    <xf numFmtId="3" fontId="9" fillId="0" borderId="0" xfId="6" applyNumberFormat="1"/>
    <xf numFmtId="10" fontId="9" fillId="0" borderId="0" xfId="5" applyNumberFormat="1" applyFont="1"/>
    <xf numFmtId="166" fontId="10" fillId="0" borderId="98" xfId="7" applyNumberFormat="1" applyBorder="1" applyAlignment="1">
      <alignment vertical="center"/>
    </xf>
    <xf numFmtId="173" fontId="9" fillId="0" borderId="99" xfId="7" applyNumberFormat="1" applyFont="1" applyBorder="1" applyAlignment="1">
      <alignment horizontal="center" vertical="center"/>
    </xf>
    <xf numFmtId="166" fontId="10" fillId="0" borderId="0" xfId="7" applyNumberFormat="1" applyAlignment="1">
      <alignment vertical="center"/>
    </xf>
    <xf numFmtId="173" fontId="9" fillId="0" borderId="100" xfId="7" applyNumberFormat="1" applyFont="1" applyBorder="1" applyAlignment="1">
      <alignment horizontal="center" vertical="center"/>
    </xf>
    <xf numFmtId="166" fontId="10" fillId="0" borderId="95" xfId="7" applyNumberFormat="1" applyBorder="1" applyAlignment="1">
      <alignment vertical="center"/>
    </xf>
    <xf numFmtId="173" fontId="9" fillId="0" borderId="101" xfId="7" applyNumberFormat="1" applyFont="1" applyBorder="1" applyAlignment="1">
      <alignment horizontal="center" vertical="center"/>
    </xf>
    <xf numFmtId="166" fontId="10" fillId="15" borderId="98" xfId="7" applyNumberFormat="1" applyFill="1" applyBorder="1" applyAlignment="1">
      <alignment vertical="center"/>
    </xf>
    <xf numFmtId="166" fontId="10" fillId="15" borderId="0" xfId="7" applyNumberFormat="1" applyFill="1" applyAlignment="1">
      <alignment vertical="center"/>
    </xf>
    <xf numFmtId="166" fontId="9" fillId="15" borderId="9" xfId="7" applyNumberFormat="1" applyFont="1" applyFill="1" applyBorder="1" applyAlignment="1">
      <alignment vertical="center"/>
    </xf>
    <xf numFmtId="173" fontId="9" fillId="0" borderId="102" xfId="7" applyNumberFormat="1" applyFont="1" applyBorder="1" applyAlignment="1">
      <alignment horizontal="center" vertical="center"/>
    </xf>
    <xf numFmtId="166" fontId="9" fillId="15" borderId="0" xfId="7" applyNumberFormat="1" applyFont="1" applyFill="1" applyAlignment="1">
      <alignment vertical="center"/>
    </xf>
    <xf numFmtId="173" fontId="9" fillId="0" borderId="103" xfId="7" applyNumberFormat="1" applyFont="1" applyBorder="1" applyAlignment="1">
      <alignment horizontal="center" vertical="center"/>
    </xf>
    <xf numFmtId="166" fontId="9" fillId="15" borderId="95" xfId="7" applyNumberFormat="1" applyFont="1" applyFill="1" applyBorder="1" applyAlignment="1">
      <alignment vertical="center"/>
    </xf>
    <xf numFmtId="166" fontId="10" fillId="18" borderId="98" xfId="7" applyNumberFormat="1" applyFill="1" applyBorder="1" applyAlignment="1">
      <alignment vertical="center"/>
    </xf>
    <xf numFmtId="173" fontId="9" fillId="18" borderId="99" xfId="7" applyNumberFormat="1" applyFont="1" applyFill="1" applyBorder="1" applyAlignment="1">
      <alignment horizontal="center" vertical="center"/>
    </xf>
    <xf numFmtId="166" fontId="10" fillId="18" borderId="0" xfId="7" applyNumberFormat="1" applyFill="1" applyAlignment="1">
      <alignment vertical="center"/>
    </xf>
    <xf numFmtId="173" fontId="9" fillId="18" borderId="100" xfId="7" applyNumberFormat="1" applyFont="1" applyFill="1" applyBorder="1" applyAlignment="1">
      <alignment horizontal="center" vertical="center"/>
    </xf>
    <xf numFmtId="166" fontId="10" fillId="18" borderId="95" xfId="7" applyNumberFormat="1" applyFill="1" applyBorder="1" applyAlignment="1">
      <alignment vertical="center"/>
    </xf>
    <xf numFmtId="173" fontId="9" fillId="18" borderId="101" xfId="7" applyNumberFormat="1" applyFont="1" applyFill="1" applyBorder="1" applyAlignment="1">
      <alignment horizontal="center" vertical="center"/>
    </xf>
    <xf numFmtId="173" fontId="9" fillId="15" borderId="99" xfId="7" applyNumberFormat="1" applyFont="1" applyFill="1" applyBorder="1" applyAlignment="1">
      <alignment horizontal="center" vertical="center"/>
    </xf>
    <xf numFmtId="173" fontId="9" fillId="15" borderId="100" xfId="7" applyNumberFormat="1" applyFont="1" applyFill="1" applyBorder="1" applyAlignment="1">
      <alignment horizontal="center" vertical="center"/>
    </xf>
    <xf numFmtId="166" fontId="9" fillId="18" borderId="98" xfId="7" applyNumberFormat="1" applyFont="1" applyFill="1" applyBorder="1" applyAlignment="1">
      <alignment vertical="center"/>
    </xf>
    <xf numFmtId="166" fontId="9" fillId="18" borderId="0" xfId="7" applyNumberFormat="1" applyFont="1" applyFill="1" applyAlignment="1">
      <alignment vertical="center"/>
    </xf>
    <xf numFmtId="166" fontId="10" fillId="15" borderId="95" xfId="7" applyNumberFormat="1" applyFill="1" applyBorder="1" applyAlignment="1">
      <alignment vertical="center"/>
    </xf>
    <xf numFmtId="173" fontId="9" fillId="15" borderId="101" xfId="7" applyNumberFormat="1" applyFont="1" applyFill="1" applyBorder="1" applyAlignment="1">
      <alignment horizontal="center" vertical="center"/>
    </xf>
    <xf numFmtId="166" fontId="12" fillId="0" borderId="0" xfId="7" applyNumberFormat="1" applyFont="1" applyAlignment="1">
      <alignment horizontal="center" vertical="center" wrapText="1"/>
    </xf>
    <xf numFmtId="0" fontId="10" fillId="0" borderId="86" xfId="7" applyBorder="1"/>
    <xf numFmtId="166" fontId="10" fillId="17" borderId="87" xfId="7" applyNumberFormat="1" applyFill="1" applyBorder="1"/>
    <xf numFmtId="0" fontId="12" fillId="4" borderId="106" xfId="7" applyFont="1" applyFill="1" applyBorder="1" applyAlignment="1">
      <alignment vertical="center"/>
    </xf>
    <xf numFmtId="166" fontId="12" fillId="28" borderId="107" xfId="7" applyNumberFormat="1" applyFont="1" applyFill="1" applyBorder="1" applyAlignment="1">
      <alignment horizontal="center" vertical="center" wrapText="1"/>
    </xf>
    <xf numFmtId="166" fontId="10" fillId="0" borderId="99" xfId="7" applyNumberFormat="1" applyBorder="1" applyAlignment="1">
      <alignment horizontal="center" vertical="center"/>
    </xf>
    <xf numFmtId="166" fontId="9" fillId="15" borderId="99" xfId="7" applyNumberFormat="1" applyFont="1" applyFill="1" applyBorder="1" applyAlignment="1">
      <alignment horizontal="center" vertical="center"/>
    </xf>
    <xf numFmtId="166" fontId="10" fillId="0" borderId="100" xfId="7" applyNumberFormat="1" applyBorder="1" applyAlignment="1">
      <alignment horizontal="center" vertical="center"/>
    </xf>
    <xf numFmtId="166" fontId="9" fillId="15" borderId="100" xfId="7" applyNumberFormat="1" applyFont="1" applyFill="1" applyBorder="1" applyAlignment="1">
      <alignment horizontal="center" vertical="center"/>
    </xf>
    <xf numFmtId="166" fontId="9" fillId="18" borderId="100" xfId="7" applyNumberFormat="1" applyFont="1" applyFill="1" applyBorder="1" applyAlignment="1">
      <alignment horizontal="center" vertical="center"/>
    </xf>
    <xf numFmtId="166" fontId="10" fillId="0" borderId="102" xfId="7" applyNumberFormat="1" applyBorder="1" applyAlignment="1">
      <alignment horizontal="center" vertical="center"/>
    </xf>
    <xf numFmtId="166" fontId="10" fillId="0" borderId="103" xfId="7" applyNumberFormat="1" applyBorder="1" applyAlignment="1">
      <alignment horizontal="center" vertical="center"/>
    </xf>
    <xf numFmtId="166" fontId="9" fillId="15" borderId="103" xfId="7" applyNumberFormat="1" applyFont="1" applyFill="1" applyBorder="1" applyAlignment="1">
      <alignment horizontal="center" vertical="center"/>
    </xf>
    <xf numFmtId="166" fontId="9" fillId="18" borderId="102" xfId="7" applyNumberFormat="1" applyFont="1" applyFill="1" applyBorder="1" applyAlignment="1">
      <alignment horizontal="center" vertical="center"/>
    </xf>
    <xf numFmtId="166" fontId="9" fillId="30" borderId="100" xfId="7" applyNumberFormat="1" applyFont="1" applyFill="1" applyBorder="1" applyAlignment="1">
      <alignment horizontal="center" vertical="center"/>
    </xf>
    <xf numFmtId="166" fontId="9" fillId="17" borderId="100" xfId="7" applyNumberFormat="1" applyFont="1" applyFill="1" applyBorder="1" applyAlignment="1">
      <alignment horizontal="center" vertical="center"/>
    </xf>
    <xf numFmtId="166" fontId="9" fillId="18" borderId="103" xfId="7" applyNumberFormat="1" applyFont="1" applyFill="1" applyBorder="1" applyAlignment="1">
      <alignment horizontal="center" vertical="center"/>
    </xf>
    <xf numFmtId="166" fontId="9" fillId="30" borderId="103" xfId="7" applyNumberFormat="1" applyFont="1" applyFill="1" applyBorder="1" applyAlignment="1">
      <alignment horizontal="center" vertical="center"/>
    </xf>
    <xf numFmtId="166" fontId="9" fillId="17" borderId="102" xfId="7" applyNumberFormat="1" applyFont="1" applyFill="1" applyBorder="1" applyAlignment="1">
      <alignment horizontal="center" vertical="center"/>
    </xf>
    <xf numFmtId="166" fontId="9" fillId="0" borderId="103" xfId="7" applyNumberFormat="1" applyFont="1" applyBorder="1" applyAlignment="1">
      <alignment horizontal="center" vertical="center"/>
    </xf>
    <xf numFmtId="166" fontId="9" fillId="0" borderId="100" xfId="7" applyNumberFormat="1" applyFont="1" applyBorder="1" applyAlignment="1">
      <alignment horizontal="center" vertical="center"/>
    </xf>
    <xf numFmtId="166" fontId="9" fillId="0" borderId="102" xfId="7" applyNumberFormat="1" applyFont="1" applyBorder="1" applyAlignment="1">
      <alignment horizontal="center" vertical="center"/>
    </xf>
    <xf numFmtId="166" fontId="9" fillId="0" borderId="101" xfId="7" applyNumberFormat="1" applyFont="1" applyBorder="1" applyAlignment="1">
      <alignment horizontal="center" vertical="center"/>
    </xf>
    <xf numFmtId="166" fontId="9" fillId="17" borderId="101" xfId="7" applyNumberFormat="1" applyFont="1" applyFill="1" applyBorder="1" applyAlignment="1">
      <alignment horizontal="center" vertical="center"/>
    </xf>
    <xf numFmtId="0" fontId="13" fillId="0" borderId="6" xfId="6" applyFont="1" applyBorder="1" applyAlignment="1">
      <alignment horizontal="center" vertical="center" wrapText="1"/>
    </xf>
    <xf numFmtId="167" fontId="19" fillId="0" borderId="9" xfId="6" applyNumberFormat="1" applyFont="1" applyBorder="1" applyAlignment="1">
      <alignment horizontal="center" vertical="center"/>
    </xf>
    <xf numFmtId="0" fontId="22" fillId="0" borderId="100" xfId="0" applyFont="1" applyBorder="1" applyAlignment="1">
      <alignment horizontal="center" vertical="center"/>
    </xf>
    <xf numFmtId="0" fontId="22" fillId="0" borderId="103" xfId="0" applyFont="1" applyBorder="1" applyAlignment="1">
      <alignment horizontal="center" vertical="center"/>
    </xf>
    <xf numFmtId="166" fontId="9" fillId="30" borderId="102" xfId="7" applyNumberFormat="1" applyFont="1" applyFill="1" applyBorder="1" applyAlignment="1">
      <alignment horizontal="center" vertical="center"/>
    </xf>
    <xf numFmtId="0" fontId="22" fillId="0" borderId="102" xfId="0" applyFont="1" applyBorder="1" applyAlignment="1">
      <alignment horizontal="center" vertical="center"/>
    </xf>
    <xf numFmtId="0" fontId="11" fillId="13" borderId="98" xfId="7" applyFont="1" applyFill="1" applyBorder="1" applyAlignment="1">
      <alignment horizontal="center" vertical="center" wrapText="1"/>
    </xf>
    <xf numFmtId="166" fontId="10" fillId="0" borderId="95" xfId="7" applyNumberFormat="1" applyBorder="1"/>
    <xf numFmtId="0" fontId="26" fillId="0" borderId="95" xfId="6" applyFont="1" applyBorder="1" applyAlignment="1">
      <alignment vertical="center"/>
    </xf>
    <xf numFmtId="0" fontId="26" fillId="0" borderId="96" xfId="6" applyFont="1" applyBorder="1" applyAlignment="1">
      <alignment vertical="center"/>
    </xf>
    <xf numFmtId="3" fontId="10" fillId="0" borderId="86" xfId="7" applyNumberFormat="1" applyBorder="1"/>
    <xf numFmtId="0" fontId="25" fillId="15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18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98" xfId="0" applyFont="1" applyFill="1" applyBorder="1" applyAlignment="1">
      <alignment horizontal="center" vertical="center"/>
    </xf>
    <xf numFmtId="0" fontId="7" fillId="6" borderId="108" xfId="0" applyFont="1" applyFill="1" applyBorder="1" applyAlignment="1">
      <alignment horizontal="center" vertical="center"/>
    </xf>
    <xf numFmtId="0" fontId="2" fillId="7" borderId="112" xfId="0" applyFont="1" applyFill="1" applyBorder="1" applyAlignment="1">
      <alignment vertical="center" wrapText="1"/>
    </xf>
    <xf numFmtId="0" fontId="2" fillId="8" borderId="113" xfId="0" applyFont="1" applyFill="1" applyBorder="1" applyAlignment="1">
      <alignment vertical="center" wrapText="1"/>
    </xf>
    <xf numFmtId="0" fontId="2" fillId="7" borderId="114" xfId="0" applyFont="1" applyFill="1" applyBorder="1" applyAlignment="1">
      <alignment vertical="center" wrapText="1"/>
    </xf>
    <xf numFmtId="0" fontId="2" fillId="7" borderId="115" xfId="0" applyFont="1" applyFill="1" applyBorder="1" applyAlignment="1">
      <alignment vertical="center" wrapText="1"/>
    </xf>
    <xf numFmtId="0" fontId="2" fillId="7" borderId="113" xfId="0" applyFont="1" applyFill="1" applyBorder="1" applyAlignment="1">
      <alignment vertical="center"/>
    </xf>
    <xf numFmtId="166" fontId="2" fillId="9" borderId="113" xfId="0" applyNumberFormat="1" applyFont="1" applyFill="1" applyBorder="1" applyAlignment="1">
      <alignment vertical="center" wrapText="1"/>
    </xf>
    <xf numFmtId="9" fontId="2" fillId="7" borderId="113" xfId="0" applyNumberFormat="1" applyFont="1" applyFill="1" applyBorder="1" applyAlignment="1">
      <alignment vertical="center" wrapText="1"/>
    </xf>
    <xf numFmtId="166" fontId="2" fillId="7" borderId="113" xfId="0" applyNumberFormat="1" applyFont="1" applyFill="1" applyBorder="1" applyAlignment="1">
      <alignment vertical="center" wrapText="1"/>
    </xf>
    <xf numFmtId="166" fontId="2" fillId="10" borderId="116" xfId="0" applyNumberFormat="1" applyFont="1" applyFill="1" applyBorder="1" applyAlignment="1">
      <alignment vertical="center" wrapText="1"/>
    </xf>
    <xf numFmtId="0" fontId="0" fillId="4" borderId="118" xfId="0" applyFill="1" applyBorder="1" applyAlignment="1">
      <alignment horizontal="center" vertical="center"/>
    </xf>
    <xf numFmtId="166" fontId="0" fillId="4" borderId="119" xfId="0" applyNumberForma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15" borderId="59" xfId="0" applyFont="1" applyFill="1" applyBorder="1" applyAlignment="1">
      <alignment vertical="center" wrapText="1"/>
    </xf>
    <xf numFmtId="0" fontId="20" fillId="15" borderId="24" xfId="0" applyFont="1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20" fillId="15" borderId="89" xfId="0" applyFont="1" applyFill="1" applyBorder="1" applyAlignment="1">
      <alignment vertical="center" wrapText="1"/>
    </xf>
    <xf numFmtId="0" fontId="0" fillId="15" borderId="50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20" fillId="15" borderId="49" xfId="0" applyFont="1" applyFill="1" applyBorder="1" applyAlignment="1">
      <alignment vertical="center" wrapText="1"/>
    </xf>
    <xf numFmtId="0" fontId="20" fillId="15" borderId="31" xfId="0" applyFont="1" applyFill="1" applyBorder="1" applyAlignment="1">
      <alignment horizontal="center" vertical="center"/>
    </xf>
    <xf numFmtId="166" fontId="0" fillId="15" borderId="24" xfId="0" applyNumberFormat="1" applyFill="1" applyBorder="1" applyAlignment="1">
      <alignment horizontal="center" vertical="center"/>
    </xf>
    <xf numFmtId="10" fontId="0" fillId="15" borderId="24" xfId="0" applyNumberFormat="1" applyFill="1" applyBorder="1" applyAlignment="1">
      <alignment horizontal="center" vertical="center"/>
    </xf>
    <xf numFmtId="166" fontId="0" fillId="15" borderId="50" xfId="0" applyNumberFormat="1" applyFill="1" applyBorder="1" applyAlignment="1">
      <alignment horizontal="center" vertical="center"/>
    </xf>
    <xf numFmtId="10" fontId="0" fillId="15" borderId="50" xfId="0" applyNumberFormat="1" applyFill="1" applyBorder="1" applyAlignment="1">
      <alignment horizontal="center" vertical="center"/>
    </xf>
    <xf numFmtId="10" fontId="0" fillId="15" borderId="31" xfId="0" applyNumberFormat="1" applyFill="1" applyBorder="1" applyAlignment="1">
      <alignment horizontal="center" vertical="center"/>
    </xf>
    <xf numFmtId="0" fontId="20" fillId="2" borderId="59" xfId="0" applyFont="1" applyFill="1" applyBorder="1" applyAlignment="1">
      <alignment vertical="center" wrapText="1"/>
    </xf>
    <xf numFmtId="0" fontId="20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6" fontId="0" fillId="2" borderId="24" xfId="0" applyNumberFormat="1" applyFill="1" applyBorder="1" applyAlignment="1">
      <alignment horizontal="center" vertical="center"/>
    </xf>
    <xf numFmtId="10" fontId="0" fillId="2" borderId="24" xfId="0" applyNumberFormat="1" applyFill="1" applyBorder="1" applyAlignment="1">
      <alignment horizontal="center" vertical="center"/>
    </xf>
    <xf numFmtId="0" fontId="20" fillId="17" borderId="59" xfId="0" applyFont="1" applyFill="1" applyBorder="1" applyAlignment="1">
      <alignment vertical="center" wrapText="1"/>
    </xf>
    <xf numFmtId="0" fontId="20" fillId="17" borderId="24" xfId="0" applyFont="1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20" fillId="17" borderId="89" xfId="0" applyFont="1" applyFill="1" applyBorder="1" applyAlignment="1">
      <alignment vertical="center" wrapText="1"/>
    </xf>
    <xf numFmtId="0" fontId="0" fillId="17" borderId="50" xfId="0" applyFill="1" applyBorder="1" applyAlignment="1">
      <alignment horizontal="center" vertical="center"/>
    </xf>
    <xf numFmtId="0" fontId="20" fillId="17" borderId="49" xfId="0" applyFont="1" applyFill="1" applyBorder="1" applyAlignment="1">
      <alignment vertical="center" wrapText="1"/>
    </xf>
    <xf numFmtId="0" fontId="20" fillId="17" borderId="31" xfId="0" applyFont="1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20" fillId="17" borderId="117" xfId="0" applyFont="1" applyFill="1" applyBorder="1" applyAlignment="1">
      <alignment vertical="center" wrapText="1"/>
    </xf>
    <xf numFmtId="0" fontId="20" fillId="17" borderId="118" xfId="0" applyFont="1" applyFill="1" applyBorder="1" applyAlignment="1">
      <alignment horizontal="center" vertical="center"/>
    </xf>
    <xf numFmtId="0" fontId="0" fillId="17" borderId="118" xfId="0" applyFill="1" applyBorder="1" applyAlignment="1">
      <alignment horizontal="center" vertical="center"/>
    </xf>
    <xf numFmtId="166" fontId="0" fillId="17" borderId="24" xfId="0" applyNumberFormat="1" applyFill="1" applyBorder="1" applyAlignment="1">
      <alignment horizontal="center" vertical="center"/>
    </xf>
    <xf numFmtId="10" fontId="0" fillId="17" borderId="24" xfId="0" applyNumberFormat="1" applyFill="1" applyBorder="1" applyAlignment="1">
      <alignment horizontal="center" vertical="center"/>
    </xf>
    <xf numFmtId="10" fontId="0" fillId="17" borderId="50" xfId="0" applyNumberFormat="1" applyFill="1" applyBorder="1" applyAlignment="1">
      <alignment horizontal="center" vertical="center"/>
    </xf>
    <xf numFmtId="166" fontId="0" fillId="17" borderId="50" xfId="0" applyNumberFormat="1" applyFill="1" applyBorder="1" applyAlignment="1">
      <alignment horizontal="center" vertical="center"/>
    </xf>
    <xf numFmtId="10" fontId="0" fillId="17" borderId="31" xfId="0" applyNumberFormat="1" applyFill="1" applyBorder="1" applyAlignment="1">
      <alignment horizontal="center" vertical="center"/>
    </xf>
    <xf numFmtId="10" fontId="0" fillId="17" borderId="118" xfId="0" applyNumberFormat="1" applyFill="1" applyBorder="1" applyAlignment="1">
      <alignment horizontal="center" vertical="center"/>
    </xf>
    <xf numFmtId="166" fontId="0" fillId="17" borderId="118" xfId="0" applyNumberFormat="1" applyFill="1" applyBorder="1" applyAlignment="1">
      <alignment horizontal="center" vertical="center"/>
    </xf>
    <xf numFmtId="2" fontId="12" fillId="31" borderId="69" xfId="6" applyNumberFormat="1" applyFont="1" applyFill="1" applyBorder="1" applyAlignment="1">
      <alignment horizontal="center"/>
    </xf>
    <xf numFmtId="2" fontId="12" fillId="26" borderId="69" xfId="6" applyNumberFormat="1" applyFont="1" applyFill="1" applyBorder="1" applyAlignment="1">
      <alignment horizontal="center"/>
    </xf>
    <xf numFmtId="169" fontId="12" fillId="0" borderId="28" xfId="6" applyNumberFormat="1" applyFont="1" applyBorder="1" applyAlignment="1">
      <alignment horizontal="center"/>
    </xf>
    <xf numFmtId="0" fontId="0" fillId="29" borderId="31" xfId="0" applyFill="1" applyBorder="1" applyAlignment="1">
      <alignment horizontal="center" vertical="center"/>
    </xf>
    <xf numFmtId="166" fontId="0" fillId="29" borderId="51" xfId="0" applyNumberFormat="1" applyFill="1" applyBorder="1" applyAlignment="1">
      <alignment horizontal="center" vertical="center"/>
    </xf>
    <xf numFmtId="0" fontId="0" fillId="29" borderId="50" xfId="0" applyFill="1" applyBorder="1" applyAlignment="1">
      <alignment horizontal="center" vertical="center"/>
    </xf>
    <xf numFmtId="0" fontId="0" fillId="29" borderId="24" xfId="0" applyFill="1" applyBorder="1" applyAlignment="1">
      <alignment horizontal="center" vertical="center"/>
    </xf>
    <xf numFmtId="166" fontId="0" fillId="29" borderId="60" xfId="0" applyNumberFormat="1" applyFill="1" applyBorder="1" applyAlignment="1">
      <alignment horizontal="center" vertical="center"/>
    </xf>
    <xf numFmtId="0" fontId="20" fillId="18" borderId="49" xfId="0" applyFont="1" applyFill="1" applyBorder="1" applyAlignment="1">
      <alignment vertical="center" wrapText="1"/>
    </xf>
    <xf numFmtId="0" fontId="20" fillId="18" borderId="31" xfId="0" applyFont="1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20" fillId="18" borderId="89" xfId="0" applyFont="1" applyFill="1" applyBorder="1" applyAlignment="1">
      <alignment vertical="center" wrapText="1"/>
    </xf>
    <xf numFmtId="0" fontId="0" fillId="18" borderId="50" xfId="0" applyFill="1" applyBorder="1" applyAlignment="1">
      <alignment horizontal="center" vertical="center"/>
    </xf>
    <xf numFmtId="0" fontId="20" fillId="18" borderId="59" xfId="0" applyFont="1" applyFill="1" applyBorder="1" applyAlignment="1">
      <alignment vertical="center" wrapText="1"/>
    </xf>
    <xf numFmtId="0" fontId="20" fillId="18" borderId="24" xfId="0" applyFont="1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166" fontId="0" fillId="18" borderId="24" xfId="0" applyNumberFormat="1" applyFill="1" applyBorder="1" applyAlignment="1">
      <alignment horizontal="center" vertical="center"/>
    </xf>
    <xf numFmtId="10" fontId="0" fillId="18" borderId="31" xfId="0" applyNumberFormat="1" applyFill="1" applyBorder="1" applyAlignment="1">
      <alignment horizontal="center" vertical="center"/>
    </xf>
    <xf numFmtId="166" fontId="0" fillId="18" borderId="50" xfId="0" applyNumberFormat="1" applyFill="1" applyBorder="1" applyAlignment="1">
      <alignment horizontal="center" vertical="center"/>
    </xf>
    <xf numFmtId="10" fontId="0" fillId="18" borderId="50" xfId="0" applyNumberFormat="1" applyFill="1" applyBorder="1" applyAlignment="1">
      <alignment horizontal="center" vertical="center"/>
    </xf>
    <xf numFmtId="10" fontId="0" fillId="18" borderId="24" xfId="0" applyNumberFormat="1" applyFill="1" applyBorder="1" applyAlignment="1">
      <alignment horizontal="center" vertical="center"/>
    </xf>
    <xf numFmtId="0" fontId="20" fillId="18" borderId="50" xfId="0" applyFont="1" applyFill="1" applyBorder="1" applyAlignment="1">
      <alignment horizontal="center" vertical="center"/>
    </xf>
    <xf numFmtId="2" fontId="9" fillId="27" borderId="69" xfId="6" applyNumberFormat="1" applyFill="1" applyBorder="1" applyAlignment="1">
      <alignment horizontal="center"/>
    </xf>
    <xf numFmtId="2" fontId="12" fillId="27" borderId="69" xfId="6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166" fontId="10" fillId="17" borderId="123" xfId="7" applyNumberFormat="1" applyFill="1" applyBorder="1"/>
    <xf numFmtId="0" fontId="0" fillId="0" borderId="23" xfId="0" applyBorder="1" applyAlignment="1">
      <alignment vertical="center"/>
    </xf>
    <xf numFmtId="0" fontId="0" fillId="0" borderId="120" xfId="0" applyBorder="1" applyAlignment="1">
      <alignment vertical="center"/>
    </xf>
    <xf numFmtId="0" fontId="0" fillId="0" borderId="97" xfId="0" applyBorder="1" applyAlignment="1">
      <alignment vertical="center"/>
    </xf>
    <xf numFmtId="0" fontId="12" fillId="0" borderId="0" xfId="6" applyFont="1" applyAlignment="1" applyProtection="1">
      <alignment horizontal="center"/>
      <protection locked="0"/>
    </xf>
    <xf numFmtId="166" fontId="9" fillId="17" borderId="103" xfId="7" applyNumberFormat="1" applyFont="1" applyFill="1" applyBorder="1" applyAlignment="1">
      <alignment horizontal="center" vertical="center"/>
    </xf>
    <xf numFmtId="0" fontId="10" fillId="0" borderId="99" xfId="7" applyBorder="1" applyAlignment="1">
      <alignment horizontal="left" vertical="center"/>
    </xf>
    <xf numFmtId="0" fontId="10" fillId="0" borderId="100" xfId="7" applyBorder="1" applyAlignment="1">
      <alignment horizontal="left" vertical="center"/>
    </xf>
    <xf numFmtId="0" fontId="10" fillId="0" borderId="103" xfId="7" applyBorder="1" applyAlignment="1">
      <alignment horizontal="left" vertical="center"/>
    </xf>
    <xf numFmtId="0" fontId="10" fillId="0" borderId="102" xfId="7" applyBorder="1" applyAlignment="1">
      <alignment horizontal="left" vertical="center"/>
    </xf>
    <xf numFmtId="166" fontId="10" fillId="0" borderId="103" xfId="7" applyNumberFormat="1" applyBorder="1"/>
    <xf numFmtId="166" fontId="10" fillId="0" borderId="100" xfId="7" applyNumberFormat="1" applyBorder="1"/>
    <xf numFmtId="166" fontId="10" fillId="0" borderId="102" xfId="7" applyNumberFormat="1" applyBorder="1"/>
    <xf numFmtId="166" fontId="10" fillId="0" borderId="101" xfId="7" applyNumberFormat="1" applyBorder="1"/>
    <xf numFmtId="166" fontId="9" fillId="15" borderId="102" xfId="7" applyNumberFormat="1" applyFont="1" applyFill="1" applyBorder="1" applyAlignment="1">
      <alignment horizontal="center" vertical="center"/>
    </xf>
    <xf numFmtId="166" fontId="10" fillId="0" borderId="103" xfId="7" applyNumberFormat="1" applyBorder="1" applyAlignment="1">
      <alignment horizontal="left"/>
    </xf>
    <xf numFmtId="166" fontId="10" fillId="0" borderId="100" xfId="7" applyNumberFormat="1" applyBorder="1" applyAlignment="1">
      <alignment horizontal="left"/>
    </xf>
    <xf numFmtId="166" fontId="10" fillId="0" borderId="102" xfId="7" applyNumberFormat="1" applyBorder="1" applyAlignment="1">
      <alignment horizontal="left"/>
    </xf>
    <xf numFmtId="166" fontId="10" fillId="0" borderId="101" xfId="7" applyNumberFormat="1" applyBorder="1" applyAlignment="1">
      <alignment horizontal="left"/>
    </xf>
    <xf numFmtId="3" fontId="10" fillId="0" borderId="16" xfId="7" applyNumberFormat="1" applyBorder="1"/>
    <xf numFmtId="166" fontId="10" fillId="17" borderId="17" xfId="7" applyNumberFormat="1" applyFill="1" applyBorder="1"/>
    <xf numFmtId="166" fontId="10" fillId="17" borderId="124" xfId="7" applyNumberFormat="1" applyFill="1" applyBorder="1"/>
    <xf numFmtId="0" fontId="11" fillId="13" borderId="5" xfId="8" applyFont="1" applyFill="1" applyBorder="1" applyAlignment="1">
      <alignment vertical="center" wrapText="1"/>
    </xf>
    <xf numFmtId="0" fontId="9" fillId="0" borderId="6" xfId="8" applyBorder="1" applyAlignment="1">
      <alignment horizontal="center"/>
    </xf>
    <xf numFmtId="0" fontId="15" fillId="13" borderId="0" xfId="8" applyFont="1" applyFill="1" applyAlignment="1">
      <alignment vertical="center" wrapText="1"/>
    </xf>
    <xf numFmtId="166" fontId="9" fillId="15" borderId="99" xfId="8" applyNumberFormat="1" applyFill="1" applyBorder="1" applyAlignment="1">
      <alignment horizontal="center" vertical="center"/>
    </xf>
    <xf numFmtId="166" fontId="9" fillId="15" borderId="100" xfId="8" applyNumberFormat="1" applyFill="1" applyBorder="1" applyAlignment="1">
      <alignment horizontal="center" vertical="center"/>
    </xf>
    <xf numFmtId="166" fontId="9" fillId="30" borderId="103" xfId="8" applyNumberFormat="1" applyFill="1" applyBorder="1" applyAlignment="1">
      <alignment horizontal="center" vertical="center"/>
    </xf>
    <xf numFmtId="166" fontId="9" fillId="30" borderId="100" xfId="8" applyNumberFormat="1" applyFill="1" applyBorder="1" applyAlignment="1">
      <alignment horizontal="center" vertical="center"/>
    </xf>
    <xf numFmtId="166" fontId="9" fillId="30" borderId="102" xfId="8" applyNumberFormat="1" applyFill="1" applyBorder="1" applyAlignment="1">
      <alignment horizontal="center" vertical="center"/>
    </xf>
    <xf numFmtId="166" fontId="9" fillId="18" borderId="103" xfId="8" applyNumberFormat="1" applyFill="1" applyBorder="1" applyAlignment="1">
      <alignment horizontal="center" vertical="center"/>
    </xf>
    <xf numFmtId="166" fontId="9" fillId="18" borderId="100" xfId="8" applyNumberFormat="1" applyFill="1" applyBorder="1" applyAlignment="1">
      <alignment horizontal="center" vertical="center"/>
    </xf>
    <xf numFmtId="166" fontId="9" fillId="18" borderId="102" xfId="8" applyNumberFormat="1" applyFill="1" applyBorder="1" applyAlignment="1">
      <alignment horizontal="center" vertical="center"/>
    </xf>
    <xf numFmtId="166" fontId="9" fillId="17" borderId="100" xfId="8" applyNumberFormat="1" applyFill="1" applyBorder="1" applyAlignment="1">
      <alignment horizontal="center" vertical="center"/>
    </xf>
    <xf numFmtId="166" fontId="9" fillId="17" borderId="101" xfId="8" applyNumberFormat="1" applyFill="1" applyBorder="1" applyAlignment="1">
      <alignment horizontal="center" vertical="center"/>
    </xf>
    <xf numFmtId="166" fontId="9" fillId="17" borderId="104" xfId="8" applyNumberFormat="1" applyFill="1" applyBorder="1" applyAlignment="1">
      <alignment horizontal="center" vertical="center"/>
    </xf>
    <xf numFmtId="166" fontId="9" fillId="17" borderId="96" xfId="8" applyNumberFormat="1" applyFill="1" applyBorder="1" applyAlignment="1">
      <alignment horizontal="center" vertical="center"/>
    </xf>
    <xf numFmtId="166" fontId="9" fillId="15" borderId="108" xfId="8" applyNumberFormat="1" applyFill="1" applyBorder="1" applyAlignment="1">
      <alignment horizontal="center" vertical="center"/>
    </xf>
    <xf numFmtId="166" fontId="9" fillId="15" borderId="104" xfId="8" applyNumberFormat="1" applyFill="1" applyBorder="1" applyAlignment="1">
      <alignment horizontal="center" vertical="center"/>
    </xf>
    <xf numFmtId="166" fontId="9" fillId="18" borderId="104" xfId="8" applyNumberFormat="1" applyFill="1" applyBorder="1" applyAlignment="1">
      <alignment horizontal="center" vertical="center"/>
    </xf>
    <xf numFmtId="166" fontId="9" fillId="30" borderId="104" xfId="8" applyNumberFormat="1" applyFill="1" applyBorder="1" applyAlignment="1">
      <alignment horizontal="center" vertical="center"/>
    </xf>
    <xf numFmtId="166" fontId="9" fillId="15" borderId="101" xfId="8" applyNumberFormat="1" applyFill="1" applyBorder="1" applyAlignment="1">
      <alignment horizontal="center" vertical="center"/>
    </xf>
    <xf numFmtId="166" fontId="9" fillId="18" borderId="99" xfId="8" applyNumberFormat="1" applyFill="1" applyBorder="1" applyAlignment="1">
      <alignment horizontal="center" vertical="center"/>
    </xf>
    <xf numFmtId="166" fontId="9" fillId="18" borderId="101" xfId="8" applyNumberFormat="1" applyFill="1" applyBorder="1" applyAlignment="1">
      <alignment horizontal="center" vertical="center"/>
    </xf>
    <xf numFmtId="166" fontId="9" fillId="2" borderId="99" xfId="8" applyNumberFormat="1" applyFill="1" applyBorder="1" applyAlignment="1">
      <alignment horizontal="center" vertical="center"/>
    </xf>
    <xf numFmtId="166" fontId="9" fillId="2" borderId="100" xfId="8" applyNumberFormat="1" applyFill="1" applyBorder="1" applyAlignment="1">
      <alignment horizontal="center" vertical="center"/>
    </xf>
    <xf numFmtId="166" fontId="9" fillId="2" borderId="101" xfId="8" applyNumberFormat="1" applyFill="1" applyBorder="1" applyAlignment="1">
      <alignment horizontal="center" vertical="center"/>
    </xf>
    <xf numFmtId="166" fontId="9" fillId="17" borderId="99" xfId="8" applyNumberFormat="1" applyFill="1" applyBorder="1" applyAlignment="1">
      <alignment horizontal="center" vertical="center"/>
    </xf>
    <xf numFmtId="166" fontId="9" fillId="30" borderId="99" xfId="8" applyNumberFormat="1" applyFill="1" applyBorder="1" applyAlignment="1">
      <alignment horizontal="center" vertical="center"/>
    </xf>
    <xf numFmtId="166" fontId="9" fillId="30" borderId="101" xfId="8" applyNumberFormat="1" applyFill="1" applyBorder="1" applyAlignment="1">
      <alignment horizontal="center" vertical="center"/>
    </xf>
    <xf numFmtId="166" fontId="9" fillId="0" borderId="23" xfId="8" applyNumberFormat="1" applyBorder="1" applyAlignment="1">
      <alignment vertical="center"/>
    </xf>
    <xf numFmtId="166" fontId="9" fillId="0" borderId="120" xfId="8" applyNumberFormat="1" applyBorder="1" applyAlignment="1">
      <alignment vertical="center"/>
    </xf>
    <xf numFmtId="166" fontId="9" fillId="0" borderId="97" xfId="8" applyNumberFormat="1" applyBorder="1" applyAlignment="1">
      <alignment vertical="center"/>
    </xf>
    <xf numFmtId="0" fontId="0" fillId="0" borderId="125" xfId="0" applyBorder="1" applyAlignment="1">
      <alignment vertical="center"/>
    </xf>
    <xf numFmtId="166" fontId="9" fillId="18" borderId="122" xfId="8" applyNumberForma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166" fontId="9" fillId="18" borderId="121" xfId="8" applyNumberFormat="1" applyFill="1" applyBorder="1" applyAlignment="1">
      <alignment horizontal="center" vertical="center"/>
    </xf>
    <xf numFmtId="166" fontId="9" fillId="30" borderId="122" xfId="8" applyNumberFormat="1" applyFill="1" applyBorder="1" applyAlignment="1">
      <alignment horizontal="center" vertical="center"/>
    </xf>
    <xf numFmtId="166" fontId="9" fillId="30" borderId="121" xfId="8" applyNumberFormat="1" applyFill="1" applyBorder="1" applyAlignment="1">
      <alignment horizontal="center" vertical="center"/>
    </xf>
    <xf numFmtId="166" fontId="9" fillId="15" borderId="102" xfId="8" applyNumberFormat="1" applyFill="1" applyBorder="1" applyAlignment="1">
      <alignment horizontal="center" vertical="center"/>
    </xf>
    <xf numFmtId="166" fontId="9" fillId="15" borderId="103" xfId="8" applyNumberFormat="1" applyFill="1" applyBorder="1" applyAlignment="1">
      <alignment horizontal="center" vertical="center"/>
    </xf>
    <xf numFmtId="0" fontId="10" fillId="0" borderId="16" xfId="7" applyBorder="1"/>
    <xf numFmtId="166" fontId="9" fillId="17" borderId="122" xfId="8" applyNumberFormat="1" applyFill="1" applyBorder="1" applyAlignment="1">
      <alignment horizontal="center" vertical="center"/>
    </xf>
    <xf numFmtId="0" fontId="12" fillId="0" borderId="98" xfId="7" applyFont="1" applyBorder="1" applyAlignment="1">
      <alignment horizontal="center" vertical="center" wrapText="1"/>
    </xf>
    <xf numFmtId="0" fontId="12" fillId="0" borderId="108" xfId="7" applyFont="1" applyBorder="1" applyAlignment="1">
      <alignment horizontal="center" vertical="center" wrapText="1"/>
    </xf>
    <xf numFmtId="0" fontId="9" fillId="0" borderId="6" xfId="8" applyBorder="1" applyAlignment="1">
      <alignment horizontal="left" vertical="center"/>
    </xf>
    <xf numFmtId="0" fontId="9" fillId="0" borderId="9" xfId="8" applyBorder="1" applyAlignment="1">
      <alignment horizontal="left" vertical="center"/>
    </xf>
    <xf numFmtId="166" fontId="9" fillId="0" borderId="9" xfId="8" applyNumberFormat="1" applyBorder="1" applyAlignment="1">
      <alignment horizontal="left"/>
    </xf>
    <xf numFmtId="166" fontId="9" fillId="0" borderId="6" xfId="8" applyNumberFormat="1" applyBorder="1" applyAlignment="1">
      <alignment horizontal="left"/>
    </xf>
    <xf numFmtId="0" fontId="9" fillId="0" borderId="23" xfId="8" applyBorder="1" applyAlignment="1">
      <alignment horizontal="left" vertical="center"/>
    </xf>
    <xf numFmtId="0" fontId="9" fillId="0" borderId="120" xfId="8" applyBorder="1" applyAlignment="1">
      <alignment horizontal="left" vertical="center"/>
    </xf>
    <xf numFmtId="0" fontId="9" fillId="0" borderId="125" xfId="8" applyBorder="1" applyAlignment="1">
      <alignment horizontal="left" vertical="center"/>
    </xf>
    <xf numFmtId="0" fontId="9" fillId="0" borderId="39" xfId="8" applyBorder="1" applyAlignment="1">
      <alignment horizontal="left" vertical="center"/>
    </xf>
    <xf numFmtId="166" fontId="9" fillId="0" borderId="120" xfId="8" applyNumberFormat="1" applyBorder="1" applyAlignment="1">
      <alignment horizontal="left"/>
    </xf>
    <xf numFmtId="166" fontId="9" fillId="0" borderId="39" xfId="8" applyNumberFormat="1" applyBorder="1" applyAlignment="1">
      <alignment horizontal="left"/>
    </xf>
    <xf numFmtId="166" fontId="9" fillId="0" borderId="125" xfId="8" applyNumberFormat="1" applyBorder="1" applyAlignment="1">
      <alignment horizontal="left"/>
    </xf>
    <xf numFmtId="166" fontId="9" fillId="17" borderId="121" xfId="8" applyNumberFormat="1" applyFill="1" applyBorder="1" applyAlignment="1">
      <alignment horizontal="center" vertical="center"/>
    </xf>
    <xf numFmtId="166" fontId="9" fillId="0" borderId="97" xfId="8" applyNumberFormat="1" applyBorder="1" applyAlignment="1">
      <alignment horizontal="left"/>
    </xf>
    <xf numFmtId="0" fontId="12" fillId="4" borderId="112" xfId="7" applyFont="1" applyFill="1" applyBorder="1" applyAlignment="1">
      <alignment vertical="center"/>
    </xf>
    <xf numFmtId="166" fontId="12" fillId="28" borderId="116" xfId="7" applyNumberFormat="1" applyFont="1" applyFill="1" applyBorder="1" applyAlignment="1">
      <alignment horizontal="center" vertical="center" wrapText="1"/>
    </xf>
    <xf numFmtId="0" fontId="9" fillId="0" borderId="98" xfId="8" applyBorder="1" applyAlignment="1">
      <alignment horizontal="left" vertical="center"/>
    </xf>
    <xf numFmtId="0" fontId="9" fillId="0" borderId="0" xfId="8" applyAlignment="1">
      <alignment horizontal="left" vertical="center"/>
    </xf>
    <xf numFmtId="166" fontId="9" fillId="15" borderId="121" xfId="8" applyNumberFormat="1" applyFill="1" applyBorder="1" applyAlignment="1">
      <alignment horizontal="center" vertical="center"/>
    </xf>
    <xf numFmtId="166" fontId="9" fillId="0" borderId="0" xfId="8" applyNumberFormat="1" applyAlignment="1">
      <alignment horizontal="left"/>
    </xf>
    <xf numFmtId="166" fontId="9" fillId="0" borderId="95" xfId="8" applyNumberFormat="1" applyBorder="1" applyAlignment="1">
      <alignment horizontal="left"/>
    </xf>
    <xf numFmtId="0" fontId="6" fillId="0" borderId="0" xfId="0" applyFont="1" applyAlignment="1">
      <alignment vertical="center"/>
    </xf>
    <xf numFmtId="0" fontId="2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4" fillId="3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30" fillId="2" borderId="1" xfId="0" applyFont="1" applyFill="1" applyBorder="1" applyAlignment="1">
      <alignment vertical="center" wrapText="1"/>
    </xf>
    <xf numFmtId="0" fontId="12" fillId="0" borderId="0" xfId="6" applyFont="1" applyAlignment="1" applyProtection="1">
      <alignment horizontal="center"/>
      <protection locked="0"/>
    </xf>
    <xf numFmtId="0" fontId="12" fillId="0" borderId="5" xfId="7" applyFont="1" applyBorder="1" applyAlignment="1">
      <alignment horizontal="center" vertical="center"/>
    </xf>
    <xf numFmtId="0" fontId="12" fillId="0" borderId="6" xfId="7" applyFont="1" applyBorder="1" applyAlignment="1">
      <alignment horizontal="center" vertical="center"/>
    </xf>
    <xf numFmtId="0" fontId="12" fillId="0" borderId="7" xfId="7" applyFont="1" applyBorder="1" applyAlignment="1">
      <alignment horizontal="center" vertical="center"/>
    </xf>
    <xf numFmtId="0" fontId="14" fillId="0" borderId="8" xfId="6" applyFont="1" applyBorder="1" applyAlignment="1">
      <alignment horizontal="center"/>
    </xf>
    <xf numFmtId="0" fontId="14" fillId="0" borderId="9" xfId="6" applyFont="1" applyBorder="1" applyAlignment="1">
      <alignment horizontal="center"/>
    </xf>
    <xf numFmtId="0" fontId="14" fillId="0" borderId="10" xfId="6" applyFont="1" applyBorder="1" applyAlignment="1">
      <alignment horizontal="center"/>
    </xf>
    <xf numFmtId="0" fontId="14" fillId="0" borderId="32" xfId="7" applyFont="1" applyBorder="1" applyAlignment="1">
      <alignment horizontal="left" vertical="center"/>
    </xf>
    <xf numFmtId="0" fontId="14" fillId="0" borderId="64" xfId="7" applyFont="1" applyBorder="1" applyAlignment="1">
      <alignment horizontal="left" vertical="center"/>
    </xf>
    <xf numFmtId="0" fontId="14" fillId="0" borderId="65" xfId="7" applyFont="1" applyBorder="1" applyAlignment="1">
      <alignment horizontal="left" vertical="center"/>
    </xf>
    <xf numFmtId="0" fontId="14" fillId="0" borderId="66" xfId="7" applyFont="1" applyBorder="1" applyAlignment="1">
      <alignment horizontal="left" vertical="center"/>
    </xf>
    <xf numFmtId="0" fontId="14" fillId="0" borderId="67" xfId="7" applyFont="1" applyBorder="1" applyAlignment="1">
      <alignment horizontal="left" vertical="center"/>
    </xf>
    <xf numFmtId="0" fontId="8" fillId="6" borderId="43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7" fillId="6" borderId="78" xfId="0" applyFont="1" applyFill="1" applyBorder="1" applyAlignment="1">
      <alignment horizontal="center" vertical="center"/>
    </xf>
    <xf numFmtId="0" fontId="7" fillId="6" borderId="79" xfId="0" applyFont="1" applyFill="1" applyBorder="1" applyAlignment="1">
      <alignment horizontal="center" vertical="center"/>
    </xf>
    <xf numFmtId="0" fontId="7" fillId="6" borderId="80" xfId="0" applyFont="1" applyFill="1" applyBorder="1" applyAlignment="1">
      <alignment horizontal="center" vertical="center"/>
    </xf>
    <xf numFmtId="0" fontId="7" fillId="11" borderId="40" xfId="0" applyFont="1" applyFill="1" applyBorder="1" applyAlignment="1">
      <alignment horizontal="center" vertical="center"/>
    </xf>
    <xf numFmtId="0" fontId="7" fillId="11" borderId="41" xfId="0" applyFont="1" applyFill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24" fillId="23" borderId="2" xfId="0" applyFont="1" applyFill="1" applyBorder="1" applyAlignment="1">
      <alignment horizontal="center" vertical="center"/>
    </xf>
    <xf numFmtId="0" fontId="24" fillId="23" borderId="3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7" borderId="46" xfId="0" applyFont="1" applyFill="1" applyBorder="1" applyAlignment="1">
      <alignment horizontal="center" vertical="center" wrapText="1"/>
    </xf>
    <xf numFmtId="0" fontId="2" fillId="7" borderId="47" xfId="0" applyFont="1" applyFill="1" applyBorder="1" applyAlignment="1">
      <alignment horizontal="center" vertical="center" wrapText="1"/>
    </xf>
    <xf numFmtId="0" fontId="7" fillId="6" borderId="90" xfId="0" applyFont="1" applyFill="1" applyBorder="1" applyAlignment="1">
      <alignment horizontal="left" vertical="center"/>
    </xf>
    <xf numFmtId="0" fontId="7" fillId="6" borderId="91" xfId="0" applyFont="1" applyFill="1" applyBorder="1" applyAlignment="1">
      <alignment horizontal="left" vertical="center"/>
    </xf>
    <xf numFmtId="0" fontId="7" fillId="6" borderId="92" xfId="0" applyFont="1" applyFill="1" applyBorder="1" applyAlignment="1">
      <alignment horizontal="left" vertical="center"/>
    </xf>
    <xf numFmtId="0" fontId="7" fillId="6" borderId="40" xfId="0" applyFont="1" applyFill="1" applyBorder="1" applyAlignment="1">
      <alignment horizontal="left" vertical="center"/>
    </xf>
    <xf numFmtId="0" fontId="7" fillId="6" borderId="41" xfId="0" applyFont="1" applyFill="1" applyBorder="1" applyAlignment="1">
      <alignment horizontal="left" vertical="center"/>
    </xf>
    <xf numFmtId="0" fontId="7" fillId="6" borderId="42" xfId="0" applyFont="1" applyFill="1" applyBorder="1" applyAlignment="1">
      <alignment horizontal="left" vertical="center"/>
    </xf>
    <xf numFmtId="0" fontId="11" fillId="13" borderId="5" xfId="7" applyFont="1" applyFill="1" applyBorder="1" applyAlignment="1">
      <alignment horizontal="center" vertical="center" wrapText="1"/>
    </xf>
    <xf numFmtId="0" fontId="11" fillId="13" borderId="6" xfId="7" applyFont="1" applyFill="1" applyBorder="1" applyAlignment="1">
      <alignment horizontal="center" vertical="center" wrapText="1"/>
    </xf>
    <xf numFmtId="0" fontId="11" fillId="13" borderId="7" xfId="7" applyFont="1" applyFill="1" applyBorder="1" applyAlignment="1">
      <alignment horizontal="center" vertical="center" wrapText="1"/>
    </xf>
    <xf numFmtId="0" fontId="11" fillId="13" borderId="8" xfId="7" applyFont="1" applyFill="1" applyBorder="1" applyAlignment="1">
      <alignment horizontal="center" vertical="center" wrapText="1"/>
    </xf>
    <xf numFmtId="0" fontId="11" fillId="13" borderId="9" xfId="7" applyFont="1" applyFill="1" applyBorder="1" applyAlignment="1">
      <alignment horizontal="center" vertical="center" wrapText="1"/>
    </xf>
    <xf numFmtId="0" fontId="11" fillId="13" borderId="10" xfId="7" applyFont="1" applyFill="1" applyBorder="1" applyAlignment="1">
      <alignment horizontal="center" vertical="center" wrapText="1"/>
    </xf>
    <xf numFmtId="0" fontId="14" fillId="0" borderId="8" xfId="6" applyFont="1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14" fillId="0" borderId="10" xfId="6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7" fillId="6" borderId="42" xfId="0" applyFont="1" applyFill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0" borderId="6" xfId="8" applyFont="1" applyBorder="1" applyAlignment="1">
      <alignment horizontal="center" vertical="center"/>
    </xf>
    <xf numFmtId="0" fontId="12" fillId="0" borderId="7" xfId="8" applyFont="1" applyBorder="1" applyAlignment="1">
      <alignment horizontal="center" vertical="center"/>
    </xf>
    <xf numFmtId="0" fontId="14" fillId="0" borderId="32" xfId="8" applyFont="1" applyBorder="1" applyAlignment="1">
      <alignment horizontal="left" vertical="center"/>
    </xf>
    <xf numFmtId="0" fontId="14" fillId="0" borderId="64" xfId="8" applyFont="1" applyBorder="1" applyAlignment="1">
      <alignment horizontal="left" vertical="center"/>
    </xf>
    <xf numFmtId="0" fontId="14" fillId="0" borderId="65" xfId="8" applyFont="1" applyBorder="1" applyAlignment="1">
      <alignment horizontal="left" vertical="center"/>
    </xf>
    <xf numFmtId="0" fontId="14" fillId="0" borderId="66" xfId="8" applyFont="1" applyBorder="1" applyAlignment="1">
      <alignment horizontal="left" vertical="center"/>
    </xf>
    <xf numFmtId="0" fontId="14" fillId="0" borderId="67" xfId="8" applyFont="1" applyBorder="1" applyAlignment="1">
      <alignment horizontal="left" vertical="center"/>
    </xf>
    <xf numFmtId="0" fontId="12" fillId="4" borderId="99" xfId="7" applyFont="1" applyFill="1" applyBorder="1" applyAlignment="1">
      <alignment horizontal="center" vertical="center" wrapText="1"/>
    </xf>
    <xf numFmtId="0" fontId="12" fillId="4" borderId="100" xfId="7" applyFont="1" applyFill="1" applyBorder="1" applyAlignment="1">
      <alignment horizontal="center" vertical="center" wrapText="1"/>
    </xf>
    <xf numFmtId="0" fontId="12" fillId="4" borderId="101" xfId="7" applyFont="1" applyFill="1" applyBorder="1" applyAlignment="1">
      <alignment horizontal="center" vertical="center" wrapText="1"/>
    </xf>
    <xf numFmtId="0" fontId="28" fillId="0" borderId="93" xfId="7" applyFont="1" applyBorder="1" applyAlignment="1">
      <alignment horizontal="center" vertical="center" wrapText="1"/>
    </xf>
    <xf numFmtId="0" fontId="28" fillId="0" borderId="105" xfId="7" applyFont="1" applyBorder="1" applyAlignment="1">
      <alignment horizontal="center" vertical="center" wrapText="1"/>
    </xf>
    <xf numFmtId="0" fontId="28" fillId="0" borderId="94" xfId="7" applyFont="1" applyBorder="1" applyAlignment="1">
      <alignment horizontal="center" vertical="center" wrapText="1"/>
    </xf>
    <xf numFmtId="166" fontId="12" fillId="27" borderId="108" xfId="7" applyNumberFormat="1" applyFont="1" applyFill="1" applyBorder="1" applyAlignment="1">
      <alignment horizontal="center" vertical="center" wrapText="1"/>
    </xf>
    <xf numFmtId="166" fontId="12" fillId="27" borderId="96" xfId="7" applyNumberFormat="1" applyFont="1" applyFill="1" applyBorder="1" applyAlignment="1">
      <alignment horizontal="center" vertical="center" wrapText="1"/>
    </xf>
    <xf numFmtId="166" fontId="12" fillId="29" borderId="99" xfId="7" applyNumberFormat="1" applyFont="1" applyFill="1" applyBorder="1" applyAlignment="1">
      <alignment horizontal="center" vertical="center"/>
    </xf>
    <xf numFmtId="166" fontId="12" fillId="29" borderId="101" xfId="7" applyNumberFormat="1" applyFont="1" applyFill="1" applyBorder="1" applyAlignment="1">
      <alignment horizontal="center" vertical="center"/>
    </xf>
    <xf numFmtId="173" fontId="12" fillId="17" borderId="99" xfId="7" applyNumberFormat="1" applyFont="1" applyFill="1" applyBorder="1" applyAlignment="1">
      <alignment horizontal="center" vertical="center" wrapText="1"/>
    </xf>
    <xf numFmtId="173" fontId="12" fillId="17" borderId="101" xfId="7" applyNumberFormat="1" applyFont="1" applyFill="1" applyBorder="1" applyAlignment="1">
      <alignment horizontal="center" vertical="center" wrapText="1"/>
    </xf>
    <xf numFmtId="0" fontId="12" fillId="0" borderId="93" xfId="7" applyFont="1" applyBorder="1" applyAlignment="1">
      <alignment horizontal="center" vertical="center" wrapText="1"/>
    </xf>
    <xf numFmtId="0" fontId="12" fillId="0" borderId="105" xfId="7" applyFont="1" applyBorder="1" applyAlignment="1">
      <alignment horizontal="center" vertical="center" wrapText="1"/>
    </xf>
    <xf numFmtId="0" fontId="12" fillId="0" borderId="94" xfId="7" applyFont="1" applyBorder="1" applyAlignment="1">
      <alignment horizontal="center" vertical="center" wrapText="1"/>
    </xf>
    <xf numFmtId="0" fontId="27" fillId="4" borderId="99" xfId="7" applyFont="1" applyFill="1" applyBorder="1" applyAlignment="1">
      <alignment horizontal="center" vertical="center"/>
    </xf>
    <xf numFmtId="0" fontId="27" fillId="4" borderId="100" xfId="7" applyFont="1" applyFill="1" applyBorder="1" applyAlignment="1">
      <alignment horizontal="center" vertical="center"/>
    </xf>
    <xf numFmtId="0" fontId="27" fillId="4" borderId="101" xfId="7" applyFont="1" applyFill="1" applyBorder="1" applyAlignment="1">
      <alignment horizontal="center" vertical="center"/>
    </xf>
    <xf numFmtId="0" fontId="28" fillId="0" borderId="97" xfId="7" applyFont="1" applyBorder="1" applyAlignment="1">
      <alignment horizontal="center" vertical="center" wrapText="1"/>
    </xf>
    <xf numFmtId="0" fontId="28" fillId="0" borderId="95" xfId="7" applyFont="1" applyBorder="1" applyAlignment="1">
      <alignment horizontal="center" vertical="center" wrapText="1"/>
    </xf>
    <xf numFmtId="0" fontId="28" fillId="0" borderId="96" xfId="7" applyFont="1" applyBorder="1" applyAlignment="1">
      <alignment horizontal="center" vertical="center" wrapText="1"/>
    </xf>
    <xf numFmtId="0" fontId="11" fillId="13" borderId="23" xfId="7" applyFont="1" applyFill="1" applyBorder="1" applyAlignment="1">
      <alignment horizontal="center" vertical="center" wrapText="1"/>
    </xf>
    <xf numFmtId="0" fontId="11" fillId="13" borderId="109" xfId="7" applyFont="1" applyFill="1" applyBorder="1" applyAlignment="1">
      <alignment horizontal="center" vertical="center" wrapText="1"/>
    </xf>
    <xf numFmtId="0" fontId="11" fillId="13" borderId="97" xfId="7" applyFont="1" applyFill="1" applyBorder="1" applyAlignment="1">
      <alignment horizontal="center" vertical="center" wrapText="1"/>
    </xf>
    <xf numFmtId="0" fontId="11" fillId="13" borderId="110" xfId="7" applyFont="1" applyFill="1" applyBorder="1" applyAlignment="1">
      <alignment horizontal="center" vertical="center" wrapText="1"/>
    </xf>
    <xf numFmtId="0" fontId="12" fillId="0" borderId="98" xfId="7" applyFont="1" applyBorder="1" applyAlignment="1">
      <alignment horizontal="center" vertical="center"/>
    </xf>
    <xf numFmtId="0" fontId="12" fillId="0" borderId="108" xfId="7" applyFont="1" applyBorder="1" applyAlignment="1">
      <alignment horizontal="center" vertical="center"/>
    </xf>
    <xf numFmtId="0" fontId="26" fillId="27" borderId="111" xfId="6" applyFont="1" applyFill="1" applyBorder="1" applyAlignment="1">
      <alignment horizontal="center" vertical="center"/>
    </xf>
    <xf numFmtId="0" fontId="26" fillId="27" borderId="95" xfId="6" applyFont="1" applyFill="1" applyBorder="1" applyAlignment="1">
      <alignment horizontal="center" vertical="center"/>
    </xf>
    <xf numFmtId="166" fontId="12" fillId="29" borderId="100" xfId="7" applyNumberFormat="1" applyFont="1" applyFill="1" applyBorder="1" applyAlignment="1">
      <alignment horizontal="center" vertical="center"/>
    </xf>
    <xf numFmtId="173" fontId="12" fillId="17" borderId="100" xfId="7" applyNumberFormat="1" applyFont="1" applyFill="1" applyBorder="1" applyAlignment="1">
      <alignment horizontal="center" vertical="center" wrapText="1"/>
    </xf>
    <xf numFmtId="0" fontId="27" fillId="27" borderId="104" xfId="6" applyFont="1" applyFill="1" applyBorder="1" applyAlignment="1">
      <alignment horizontal="center" vertical="center" wrapText="1"/>
    </xf>
    <xf numFmtId="0" fontId="12" fillId="0" borderId="97" xfId="7" applyFont="1" applyBorder="1" applyAlignment="1">
      <alignment horizontal="center" vertical="center" wrapText="1"/>
    </xf>
    <xf numFmtId="0" fontId="12" fillId="0" borderId="95" xfId="7" applyFont="1" applyBorder="1" applyAlignment="1">
      <alignment horizontal="center" vertical="center" wrapText="1"/>
    </xf>
    <xf numFmtId="0" fontId="12" fillId="0" borderId="96" xfId="7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29" fillId="0" borderId="43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 wrapText="1"/>
    </xf>
    <xf numFmtId="0" fontId="30" fillId="0" borderId="43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11" xfId="0" applyFont="1" applyBorder="1" applyAlignment="1">
      <alignment horizontal="left" vertical="center" wrapText="1"/>
    </xf>
    <xf numFmtId="0" fontId="29" fillId="2" borderId="43" xfId="0" applyFont="1" applyFill="1" applyBorder="1" applyAlignment="1">
      <alignment horizontal="left" vertical="center" wrapText="1"/>
    </xf>
    <xf numFmtId="0" fontId="29" fillId="2" borderId="11" xfId="0" applyFont="1" applyFill="1" applyBorder="1" applyAlignment="1">
      <alignment horizontal="left" vertical="center" wrapText="1"/>
    </xf>
    <xf numFmtId="0" fontId="30" fillId="2" borderId="43" xfId="0" applyFont="1" applyFill="1" applyBorder="1" applyAlignment="1">
      <alignment horizontal="left" vertical="center" wrapText="1"/>
    </xf>
    <xf numFmtId="0" fontId="30" fillId="2" borderId="11" xfId="0" applyFont="1" applyFill="1" applyBorder="1" applyAlignment="1">
      <alignment horizontal="left" vertical="center" wrapText="1"/>
    </xf>
    <xf numFmtId="0" fontId="29" fillId="2" borderId="14" xfId="0" applyFont="1" applyFill="1" applyBorder="1" applyAlignment="1">
      <alignment horizontal="left" vertical="center" wrapText="1"/>
    </xf>
    <xf numFmtId="0" fontId="30" fillId="2" borderId="43" xfId="0" applyFont="1" applyFill="1" applyBorder="1" applyAlignment="1">
      <alignment vertical="center" wrapText="1"/>
    </xf>
    <xf numFmtId="0" fontId="30" fillId="2" borderId="14" xfId="0" applyFont="1" applyFill="1" applyBorder="1" applyAlignment="1">
      <alignment vertical="center" wrapText="1"/>
    </xf>
    <xf numFmtId="0" fontId="30" fillId="2" borderId="11" xfId="0" applyFont="1" applyFill="1" applyBorder="1" applyAlignment="1">
      <alignment vertical="center" wrapText="1"/>
    </xf>
    <xf numFmtId="0" fontId="6" fillId="0" borderId="4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1" fillId="0" borderId="43" xfId="0" applyFont="1" applyBorder="1" applyAlignment="1">
      <alignment horizontal="left" vertical="center"/>
    </xf>
    <xf numFmtId="0" fontId="31" fillId="0" borderId="14" xfId="0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</cellXfs>
  <cellStyles count="9">
    <cellStyle name="Moneda [0]" xfId="1" builtinId="7"/>
    <cellStyle name="Moneda [0] 2" xfId="3" xr:uid="{00000000-0005-0000-0000-000001000000}"/>
    <cellStyle name="Normal" xfId="0" builtinId="0"/>
    <cellStyle name="Normal 2" xfId="2" xr:uid="{00000000-0005-0000-0000-000003000000}"/>
    <cellStyle name="Normal 2 2" xfId="6" xr:uid="{00000000-0005-0000-0000-000004000000}"/>
    <cellStyle name="Normal 3" xfId="7" xr:uid="{00000000-0005-0000-0000-000005000000}"/>
    <cellStyle name="Normal 3 2" xfId="8" xr:uid="{00000000-0005-0000-0000-000006000000}"/>
    <cellStyle name="Porcentaje" xfId="5" builtinId="5"/>
    <cellStyle name="Porcentaje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Reg_Res!$C$8:$C$65</c:f>
              <c:numCache>
                <c:formatCode>General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13</c:v>
                </c:pt>
                <c:pt idx="6">
                  <c:v>21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17</c:v>
                </c:pt>
                <c:pt idx="11">
                  <c:v>25</c:v>
                </c:pt>
                <c:pt idx="12">
                  <c:v>33</c:v>
                </c:pt>
                <c:pt idx="13">
                  <c:v>19</c:v>
                </c:pt>
                <c:pt idx="14">
                  <c:v>27</c:v>
                </c:pt>
                <c:pt idx="15">
                  <c:v>35</c:v>
                </c:pt>
                <c:pt idx="16">
                  <c:v>23</c:v>
                </c:pt>
                <c:pt idx="17">
                  <c:v>31</c:v>
                </c:pt>
                <c:pt idx="18">
                  <c:v>39</c:v>
                </c:pt>
                <c:pt idx="19">
                  <c:v>30</c:v>
                </c:pt>
                <c:pt idx="20">
                  <c:v>38</c:v>
                </c:pt>
                <c:pt idx="21">
                  <c:v>46</c:v>
                </c:pt>
                <c:pt idx="22">
                  <c:v>28</c:v>
                </c:pt>
                <c:pt idx="23">
                  <c:v>36</c:v>
                </c:pt>
                <c:pt idx="24">
                  <c:v>44</c:v>
                </c:pt>
                <c:pt idx="25">
                  <c:v>31</c:v>
                </c:pt>
                <c:pt idx="26">
                  <c:v>39</c:v>
                </c:pt>
                <c:pt idx="27">
                  <c:v>47</c:v>
                </c:pt>
                <c:pt idx="28">
                  <c:v>44</c:v>
                </c:pt>
                <c:pt idx="29">
                  <c:v>52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61</c:v>
                </c:pt>
                <c:pt idx="34">
                  <c:v>56</c:v>
                </c:pt>
                <c:pt idx="35">
                  <c:v>64</c:v>
                </c:pt>
                <c:pt idx="36">
                  <c:v>68</c:v>
                </c:pt>
                <c:pt idx="37">
                  <c:v>59</c:v>
                </c:pt>
                <c:pt idx="38">
                  <c:v>67</c:v>
                </c:pt>
                <c:pt idx="39">
                  <c:v>71</c:v>
                </c:pt>
                <c:pt idx="40">
                  <c:v>81</c:v>
                </c:pt>
                <c:pt idx="41">
                  <c:v>85</c:v>
                </c:pt>
                <c:pt idx="42">
                  <c:v>92</c:v>
                </c:pt>
                <c:pt idx="43">
                  <c:v>96</c:v>
                </c:pt>
                <c:pt idx="44">
                  <c:v>96</c:v>
                </c:pt>
                <c:pt idx="45">
                  <c:v>100</c:v>
                </c:pt>
                <c:pt idx="46">
                  <c:v>12</c:v>
                </c:pt>
                <c:pt idx="47">
                  <c:v>16</c:v>
                </c:pt>
                <c:pt idx="48">
                  <c:v>20</c:v>
                </c:pt>
                <c:pt idx="49">
                  <c:v>14</c:v>
                </c:pt>
                <c:pt idx="50">
                  <c:v>18</c:v>
                </c:pt>
                <c:pt idx="51">
                  <c:v>22</c:v>
                </c:pt>
                <c:pt idx="52">
                  <c:v>19</c:v>
                </c:pt>
                <c:pt idx="53">
                  <c:v>27</c:v>
                </c:pt>
                <c:pt idx="54">
                  <c:v>35</c:v>
                </c:pt>
                <c:pt idx="55">
                  <c:v>19</c:v>
                </c:pt>
                <c:pt idx="56">
                  <c:v>27</c:v>
                </c:pt>
                <c:pt idx="57">
                  <c:v>35</c:v>
                </c:pt>
              </c:numCache>
            </c:numRef>
          </c:xVal>
          <c:yVal>
            <c:numRef>
              <c:f>Reg_Res!$D$8:$D$65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C-42DB-B569-A3B870534A06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Reg_Res!$C$8:$C$65</c:f>
              <c:numCache>
                <c:formatCode>General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13</c:v>
                </c:pt>
                <c:pt idx="6">
                  <c:v>21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17</c:v>
                </c:pt>
                <c:pt idx="11">
                  <c:v>25</c:v>
                </c:pt>
                <c:pt idx="12">
                  <c:v>33</c:v>
                </c:pt>
                <c:pt idx="13">
                  <c:v>19</c:v>
                </c:pt>
                <c:pt idx="14">
                  <c:v>27</c:v>
                </c:pt>
                <c:pt idx="15">
                  <c:v>35</c:v>
                </c:pt>
                <c:pt idx="16">
                  <c:v>23</c:v>
                </c:pt>
                <c:pt idx="17">
                  <c:v>31</c:v>
                </c:pt>
                <c:pt idx="18">
                  <c:v>39</c:v>
                </c:pt>
                <c:pt idx="19">
                  <c:v>30</c:v>
                </c:pt>
                <c:pt idx="20">
                  <c:v>38</c:v>
                </c:pt>
                <c:pt idx="21">
                  <c:v>46</c:v>
                </c:pt>
                <c:pt idx="22">
                  <c:v>28</c:v>
                </c:pt>
                <c:pt idx="23">
                  <c:v>36</c:v>
                </c:pt>
                <c:pt idx="24">
                  <c:v>44</c:v>
                </c:pt>
                <c:pt idx="25">
                  <c:v>31</c:v>
                </c:pt>
                <c:pt idx="26">
                  <c:v>39</c:v>
                </c:pt>
                <c:pt idx="27">
                  <c:v>47</c:v>
                </c:pt>
                <c:pt idx="28">
                  <c:v>44</c:v>
                </c:pt>
                <c:pt idx="29">
                  <c:v>52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61</c:v>
                </c:pt>
                <c:pt idx="34">
                  <c:v>56</c:v>
                </c:pt>
                <c:pt idx="35">
                  <c:v>64</c:v>
                </c:pt>
                <c:pt idx="36">
                  <c:v>68</c:v>
                </c:pt>
                <c:pt idx="37">
                  <c:v>59</c:v>
                </c:pt>
                <c:pt idx="38">
                  <c:v>67</c:v>
                </c:pt>
                <c:pt idx="39">
                  <c:v>71</c:v>
                </c:pt>
                <c:pt idx="40">
                  <c:v>81</c:v>
                </c:pt>
                <c:pt idx="41">
                  <c:v>85</c:v>
                </c:pt>
                <c:pt idx="42">
                  <c:v>92</c:v>
                </c:pt>
                <c:pt idx="43">
                  <c:v>96</c:v>
                </c:pt>
                <c:pt idx="44">
                  <c:v>96</c:v>
                </c:pt>
                <c:pt idx="45">
                  <c:v>100</c:v>
                </c:pt>
                <c:pt idx="46">
                  <c:v>12</c:v>
                </c:pt>
                <c:pt idx="47">
                  <c:v>16</c:v>
                </c:pt>
                <c:pt idx="48">
                  <c:v>20</c:v>
                </c:pt>
                <c:pt idx="49">
                  <c:v>14</c:v>
                </c:pt>
                <c:pt idx="50">
                  <c:v>18</c:v>
                </c:pt>
                <c:pt idx="51">
                  <c:v>22</c:v>
                </c:pt>
                <c:pt idx="52">
                  <c:v>19</c:v>
                </c:pt>
                <c:pt idx="53">
                  <c:v>27</c:v>
                </c:pt>
                <c:pt idx="54">
                  <c:v>35</c:v>
                </c:pt>
                <c:pt idx="55">
                  <c:v>19</c:v>
                </c:pt>
                <c:pt idx="56">
                  <c:v>27</c:v>
                </c:pt>
                <c:pt idx="57">
                  <c:v>35</c:v>
                </c:pt>
              </c:numCache>
            </c:numRef>
          </c:xVal>
          <c:yVal>
            <c:numRef>
              <c:f>Reg_Res!$D$8:$D$65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1-486F-8210-154398823132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Reg_Res!$C$8:$C$65</c:f>
              <c:numCache>
                <c:formatCode>General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13</c:v>
                </c:pt>
                <c:pt idx="6">
                  <c:v>21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17</c:v>
                </c:pt>
                <c:pt idx="11">
                  <c:v>25</c:v>
                </c:pt>
                <c:pt idx="12">
                  <c:v>33</c:v>
                </c:pt>
                <c:pt idx="13">
                  <c:v>19</c:v>
                </c:pt>
                <c:pt idx="14">
                  <c:v>27</c:v>
                </c:pt>
                <c:pt idx="15">
                  <c:v>35</c:v>
                </c:pt>
                <c:pt idx="16">
                  <c:v>23</c:v>
                </c:pt>
                <c:pt idx="17">
                  <c:v>31</c:v>
                </c:pt>
                <c:pt idx="18">
                  <c:v>39</c:v>
                </c:pt>
                <c:pt idx="19">
                  <c:v>30</c:v>
                </c:pt>
                <c:pt idx="20">
                  <c:v>38</c:v>
                </c:pt>
                <c:pt idx="21">
                  <c:v>46</c:v>
                </c:pt>
                <c:pt idx="22">
                  <c:v>28</c:v>
                </c:pt>
                <c:pt idx="23">
                  <c:v>36</c:v>
                </c:pt>
                <c:pt idx="24">
                  <c:v>44</c:v>
                </c:pt>
                <c:pt idx="25">
                  <c:v>31</c:v>
                </c:pt>
                <c:pt idx="26">
                  <c:v>39</c:v>
                </c:pt>
                <c:pt idx="27">
                  <c:v>47</c:v>
                </c:pt>
                <c:pt idx="28">
                  <c:v>44</c:v>
                </c:pt>
                <c:pt idx="29">
                  <c:v>52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61</c:v>
                </c:pt>
                <c:pt idx="34">
                  <c:v>56</c:v>
                </c:pt>
                <c:pt idx="35">
                  <c:v>64</c:v>
                </c:pt>
                <c:pt idx="36">
                  <c:v>68</c:v>
                </c:pt>
                <c:pt idx="37">
                  <c:v>59</c:v>
                </c:pt>
                <c:pt idx="38">
                  <c:v>67</c:v>
                </c:pt>
                <c:pt idx="39">
                  <c:v>71</c:v>
                </c:pt>
                <c:pt idx="40">
                  <c:v>81</c:v>
                </c:pt>
                <c:pt idx="41">
                  <c:v>85</c:v>
                </c:pt>
                <c:pt idx="42">
                  <c:v>92</c:v>
                </c:pt>
                <c:pt idx="43">
                  <c:v>96</c:v>
                </c:pt>
                <c:pt idx="44">
                  <c:v>96</c:v>
                </c:pt>
                <c:pt idx="45">
                  <c:v>100</c:v>
                </c:pt>
                <c:pt idx="46">
                  <c:v>12</c:v>
                </c:pt>
                <c:pt idx="47">
                  <c:v>16</c:v>
                </c:pt>
                <c:pt idx="48">
                  <c:v>20</c:v>
                </c:pt>
                <c:pt idx="49">
                  <c:v>14</c:v>
                </c:pt>
                <c:pt idx="50">
                  <c:v>18</c:v>
                </c:pt>
                <c:pt idx="51">
                  <c:v>22</c:v>
                </c:pt>
                <c:pt idx="52">
                  <c:v>19</c:v>
                </c:pt>
                <c:pt idx="53">
                  <c:v>27</c:v>
                </c:pt>
                <c:pt idx="54">
                  <c:v>35</c:v>
                </c:pt>
                <c:pt idx="55">
                  <c:v>19</c:v>
                </c:pt>
                <c:pt idx="56">
                  <c:v>27</c:v>
                </c:pt>
                <c:pt idx="57">
                  <c:v>35</c:v>
                </c:pt>
              </c:numCache>
            </c:numRef>
          </c:xVal>
          <c:yVal>
            <c:numRef>
              <c:f>Reg_Res!$D$8:$D$65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86F-8210-154398823132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Reg_Res!$C$8:$C$65</c:f>
              <c:numCache>
                <c:formatCode>General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13</c:v>
                </c:pt>
                <c:pt idx="6">
                  <c:v>21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17</c:v>
                </c:pt>
                <c:pt idx="11">
                  <c:v>25</c:v>
                </c:pt>
                <c:pt idx="12">
                  <c:v>33</c:v>
                </c:pt>
                <c:pt idx="13">
                  <c:v>19</c:v>
                </c:pt>
                <c:pt idx="14">
                  <c:v>27</c:v>
                </c:pt>
                <c:pt idx="15">
                  <c:v>35</c:v>
                </c:pt>
                <c:pt idx="16">
                  <c:v>23</c:v>
                </c:pt>
                <c:pt idx="17">
                  <c:v>31</c:v>
                </c:pt>
                <c:pt idx="18">
                  <c:v>39</c:v>
                </c:pt>
                <c:pt idx="19">
                  <c:v>30</c:v>
                </c:pt>
                <c:pt idx="20">
                  <c:v>38</c:v>
                </c:pt>
                <c:pt idx="21">
                  <c:v>46</c:v>
                </c:pt>
                <c:pt idx="22">
                  <c:v>28</c:v>
                </c:pt>
                <c:pt idx="23">
                  <c:v>36</c:v>
                </c:pt>
                <c:pt idx="24">
                  <c:v>44</c:v>
                </c:pt>
                <c:pt idx="25">
                  <c:v>31</c:v>
                </c:pt>
                <c:pt idx="26">
                  <c:v>39</c:v>
                </c:pt>
                <c:pt idx="27">
                  <c:v>47</c:v>
                </c:pt>
                <c:pt idx="28">
                  <c:v>44</c:v>
                </c:pt>
                <c:pt idx="29">
                  <c:v>52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61</c:v>
                </c:pt>
                <c:pt idx="34">
                  <c:v>56</c:v>
                </c:pt>
                <c:pt idx="35">
                  <c:v>64</c:v>
                </c:pt>
                <c:pt idx="36">
                  <c:v>68</c:v>
                </c:pt>
                <c:pt idx="37">
                  <c:v>59</c:v>
                </c:pt>
                <c:pt idx="38">
                  <c:v>67</c:v>
                </c:pt>
                <c:pt idx="39">
                  <c:v>71</c:v>
                </c:pt>
                <c:pt idx="40">
                  <c:v>81</c:v>
                </c:pt>
                <c:pt idx="41">
                  <c:v>85</c:v>
                </c:pt>
                <c:pt idx="42">
                  <c:v>92</c:v>
                </c:pt>
                <c:pt idx="43">
                  <c:v>96</c:v>
                </c:pt>
                <c:pt idx="44">
                  <c:v>96</c:v>
                </c:pt>
                <c:pt idx="45">
                  <c:v>100</c:v>
                </c:pt>
                <c:pt idx="46">
                  <c:v>12</c:v>
                </c:pt>
                <c:pt idx="47">
                  <c:v>16</c:v>
                </c:pt>
                <c:pt idx="48">
                  <c:v>20</c:v>
                </c:pt>
                <c:pt idx="49">
                  <c:v>14</c:v>
                </c:pt>
                <c:pt idx="50">
                  <c:v>18</c:v>
                </c:pt>
                <c:pt idx="51">
                  <c:v>22</c:v>
                </c:pt>
                <c:pt idx="52">
                  <c:v>19</c:v>
                </c:pt>
                <c:pt idx="53">
                  <c:v>27</c:v>
                </c:pt>
                <c:pt idx="54">
                  <c:v>35</c:v>
                </c:pt>
                <c:pt idx="55">
                  <c:v>19</c:v>
                </c:pt>
                <c:pt idx="56">
                  <c:v>27</c:v>
                </c:pt>
                <c:pt idx="57">
                  <c:v>35</c:v>
                </c:pt>
              </c:numCache>
            </c:numRef>
          </c:xVal>
          <c:yVal>
            <c:numRef>
              <c:f>Reg_Res!$D$8:$D$65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1-486F-8210-15439882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Reg_COLISEOS!$C$8:$C$19</c:f>
              <c:numCache>
                <c:formatCode>General</c:formatCode>
                <c:ptCount val="12"/>
                <c:pt idx="0">
                  <c:v>24</c:v>
                </c:pt>
                <c:pt idx="1">
                  <c:v>32</c:v>
                </c:pt>
                <c:pt idx="2">
                  <c:v>38</c:v>
                </c:pt>
                <c:pt idx="3">
                  <c:v>40</c:v>
                </c:pt>
                <c:pt idx="4">
                  <c:v>32</c:v>
                </c:pt>
                <c:pt idx="5">
                  <c:v>56</c:v>
                </c:pt>
                <c:pt idx="6">
                  <c:v>64</c:v>
                </c:pt>
                <c:pt idx="7">
                  <c:v>66</c:v>
                </c:pt>
                <c:pt idx="8">
                  <c:v>52</c:v>
                </c:pt>
                <c:pt idx="9">
                  <c:v>75</c:v>
                </c:pt>
                <c:pt idx="10">
                  <c:v>88</c:v>
                </c:pt>
                <c:pt idx="11">
                  <c:v>90</c:v>
                </c:pt>
              </c:numCache>
            </c:numRef>
          </c:xVal>
          <c:yVal>
            <c:numRef>
              <c:f>Reg_COLISEOS!$D$8:$D$19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9-4B34-A670-F11FBA25AB3E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Reg_COLISEOS!$C$8:$C$19</c:f>
              <c:numCache>
                <c:formatCode>General</c:formatCode>
                <c:ptCount val="12"/>
                <c:pt idx="0">
                  <c:v>24</c:v>
                </c:pt>
                <c:pt idx="1">
                  <c:v>32</c:v>
                </c:pt>
                <c:pt idx="2">
                  <c:v>38</c:v>
                </c:pt>
                <c:pt idx="3">
                  <c:v>40</c:v>
                </c:pt>
                <c:pt idx="4">
                  <c:v>32</c:v>
                </c:pt>
                <c:pt idx="5">
                  <c:v>56</c:v>
                </c:pt>
                <c:pt idx="6">
                  <c:v>64</c:v>
                </c:pt>
                <c:pt idx="7">
                  <c:v>66</c:v>
                </c:pt>
                <c:pt idx="8">
                  <c:v>52</c:v>
                </c:pt>
                <c:pt idx="9">
                  <c:v>75</c:v>
                </c:pt>
                <c:pt idx="10">
                  <c:v>88</c:v>
                </c:pt>
                <c:pt idx="11">
                  <c:v>90</c:v>
                </c:pt>
              </c:numCache>
            </c:numRef>
          </c:xVal>
          <c:yVal>
            <c:numRef>
              <c:f>Reg_COLISEOS!$D$8:$D$19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B9-4B34-A670-F11FBA25AB3E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Reg_COLISEOS!$C$8:$C$19</c:f>
              <c:numCache>
                <c:formatCode>General</c:formatCode>
                <c:ptCount val="12"/>
                <c:pt idx="0">
                  <c:v>24</c:v>
                </c:pt>
                <c:pt idx="1">
                  <c:v>32</c:v>
                </c:pt>
                <c:pt idx="2">
                  <c:v>38</c:v>
                </c:pt>
                <c:pt idx="3">
                  <c:v>40</c:v>
                </c:pt>
                <c:pt idx="4">
                  <c:v>32</c:v>
                </c:pt>
                <c:pt idx="5">
                  <c:v>56</c:v>
                </c:pt>
                <c:pt idx="6">
                  <c:v>64</c:v>
                </c:pt>
                <c:pt idx="7">
                  <c:v>66</c:v>
                </c:pt>
                <c:pt idx="8">
                  <c:v>52</c:v>
                </c:pt>
                <c:pt idx="9">
                  <c:v>75</c:v>
                </c:pt>
                <c:pt idx="10">
                  <c:v>88</c:v>
                </c:pt>
                <c:pt idx="11">
                  <c:v>90</c:v>
                </c:pt>
              </c:numCache>
            </c:numRef>
          </c:xVal>
          <c:yVal>
            <c:numRef>
              <c:f>Reg_COLISEOS!$D$8:$D$19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B9-4B34-A670-F11FBA25AB3E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Reg_COLISEOS!$C$8:$C$19</c:f>
              <c:numCache>
                <c:formatCode>General</c:formatCode>
                <c:ptCount val="12"/>
                <c:pt idx="0">
                  <c:v>24</c:v>
                </c:pt>
                <c:pt idx="1">
                  <c:v>32</c:v>
                </c:pt>
                <c:pt idx="2">
                  <c:v>38</c:v>
                </c:pt>
                <c:pt idx="3">
                  <c:v>40</c:v>
                </c:pt>
                <c:pt idx="4">
                  <c:v>32</c:v>
                </c:pt>
                <c:pt idx="5">
                  <c:v>56</c:v>
                </c:pt>
                <c:pt idx="6">
                  <c:v>64</c:v>
                </c:pt>
                <c:pt idx="7">
                  <c:v>66</c:v>
                </c:pt>
                <c:pt idx="8">
                  <c:v>52</c:v>
                </c:pt>
                <c:pt idx="9">
                  <c:v>75</c:v>
                </c:pt>
                <c:pt idx="10">
                  <c:v>88</c:v>
                </c:pt>
                <c:pt idx="11">
                  <c:v>90</c:v>
                </c:pt>
              </c:numCache>
            </c:numRef>
          </c:xVal>
          <c:yVal>
            <c:numRef>
              <c:f>Reg_COLISEOS!$D$8:$D$19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B9-4B34-A670-F11FBA25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'Reg_ESTADIO TOROS'!$C$8:$C$23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30</c:v>
                </c:pt>
                <c:pt idx="3">
                  <c:v>32</c:v>
                </c:pt>
                <c:pt idx="4">
                  <c:v>28</c:v>
                </c:pt>
                <c:pt idx="5">
                  <c:v>58</c:v>
                </c:pt>
                <c:pt idx="6">
                  <c:v>68</c:v>
                </c:pt>
                <c:pt idx="7">
                  <c:v>69</c:v>
                </c:pt>
                <c:pt idx="8">
                  <c:v>20</c:v>
                </c:pt>
                <c:pt idx="9">
                  <c:v>24</c:v>
                </c:pt>
                <c:pt idx="10">
                  <c:v>32</c:v>
                </c:pt>
                <c:pt idx="11">
                  <c:v>34</c:v>
                </c:pt>
                <c:pt idx="12">
                  <c:v>48</c:v>
                </c:pt>
                <c:pt idx="13">
                  <c:v>80</c:v>
                </c:pt>
                <c:pt idx="14">
                  <c:v>89</c:v>
                </c:pt>
                <c:pt idx="15">
                  <c:v>94</c:v>
                </c:pt>
              </c:numCache>
            </c:numRef>
          </c:xVal>
          <c:yVal>
            <c:numRef>
              <c:f>'Reg_ESTADIO TOROS'!$D$8:$D$23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F-4923-AD46-D2B368971C01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'Reg_ESTADIO TOROS'!$C$8:$C$23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30</c:v>
                </c:pt>
                <c:pt idx="3">
                  <c:v>32</c:v>
                </c:pt>
                <c:pt idx="4">
                  <c:v>28</c:v>
                </c:pt>
                <c:pt idx="5">
                  <c:v>58</c:v>
                </c:pt>
                <c:pt idx="6">
                  <c:v>68</c:v>
                </c:pt>
                <c:pt idx="7">
                  <c:v>69</c:v>
                </c:pt>
                <c:pt idx="8">
                  <c:v>20</c:v>
                </c:pt>
                <c:pt idx="9">
                  <c:v>24</c:v>
                </c:pt>
                <c:pt idx="10">
                  <c:v>32</c:v>
                </c:pt>
                <c:pt idx="11">
                  <c:v>34</c:v>
                </c:pt>
                <c:pt idx="12">
                  <c:v>48</c:v>
                </c:pt>
                <c:pt idx="13">
                  <c:v>80</c:v>
                </c:pt>
                <c:pt idx="14">
                  <c:v>89</c:v>
                </c:pt>
                <c:pt idx="15">
                  <c:v>94</c:v>
                </c:pt>
              </c:numCache>
            </c:numRef>
          </c:xVal>
          <c:yVal>
            <c:numRef>
              <c:f>'Reg_ESTADIO TOROS'!$D$8:$D$23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F-4923-AD46-D2B368971C01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'Reg_ESTADIO TOROS'!$C$8:$C$23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30</c:v>
                </c:pt>
                <c:pt idx="3">
                  <c:v>32</c:v>
                </c:pt>
                <c:pt idx="4">
                  <c:v>28</c:v>
                </c:pt>
                <c:pt idx="5">
                  <c:v>58</c:v>
                </c:pt>
                <c:pt idx="6">
                  <c:v>68</c:v>
                </c:pt>
                <c:pt idx="7">
                  <c:v>69</c:v>
                </c:pt>
                <c:pt idx="8">
                  <c:v>20</c:v>
                </c:pt>
                <c:pt idx="9">
                  <c:v>24</c:v>
                </c:pt>
                <c:pt idx="10">
                  <c:v>32</c:v>
                </c:pt>
                <c:pt idx="11">
                  <c:v>34</c:v>
                </c:pt>
                <c:pt idx="12">
                  <c:v>48</c:v>
                </c:pt>
                <c:pt idx="13">
                  <c:v>80</c:v>
                </c:pt>
                <c:pt idx="14">
                  <c:v>89</c:v>
                </c:pt>
                <c:pt idx="15">
                  <c:v>94</c:v>
                </c:pt>
              </c:numCache>
            </c:numRef>
          </c:xVal>
          <c:yVal>
            <c:numRef>
              <c:f>'Reg_ESTADIO TOROS'!$D$8:$D$23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7F-4923-AD46-D2B368971C01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'Reg_ESTADIO TOROS'!$C$8:$C$23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30</c:v>
                </c:pt>
                <c:pt idx="3">
                  <c:v>32</c:v>
                </c:pt>
                <c:pt idx="4">
                  <c:v>28</c:v>
                </c:pt>
                <c:pt idx="5">
                  <c:v>58</c:v>
                </c:pt>
                <c:pt idx="6">
                  <c:v>68</c:v>
                </c:pt>
                <c:pt idx="7">
                  <c:v>69</c:v>
                </c:pt>
                <c:pt idx="8">
                  <c:v>20</c:v>
                </c:pt>
                <c:pt idx="9">
                  <c:v>24</c:v>
                </c:pt>
                <c:pt idx="10">
                  <c:v>32</c:v>
                </c:pt>
                <c:pt idx="11">
                  <c:v>34</c:v>
                </c:pt>
                <c:pt idx="12">
                  <c:v>48</c:v>
                </c:pt>
                <c:pt idx="13">
                  <c:v>80</c:v>
                </c:pt>
                <c:pt idx="14">
                  <c:v>89</c:v>
                </c:pt>
                <c:pt idx="15">
                  <c:v>94</c:v>
                </c:pt>
              </c:numCache>
            </c:numRef>
          </c:xVal>
          <c:yVal>
            <c:numRef>
              <c:f>'Reg_ESTADIO TOROS'!$D$8:$D$23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7F-4923-AD46-D2B36897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Reg_Com!$C$8:$C$29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33</c:v>
                </c:pt>
                <c:pt idx="5">
                  <c:v>37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46</c:v>
                </c:pt>
                <c:pt idx="13">
                  <c:v>50</c:v>
                </c:pt>
                <c:pt idx="14">
                  <c:v>52</c:v>
                </c:pt>
                <c:pt idx="15">
                  <c:v>62</c:v>
                </c:pt>
                <c:pt idx="16">
                  <c:v>66</c:v>
                </c:pt>
                <c:pt idx="17">
                  <c:v>68</c:v>
                </c:pt>
                <c:pt idx="18">
                  <c:v>80</c:v>
                </c:pt>
                <c:pt idx="19">
                  <c:v>82</c:v>
                </c:pt>
                <c:pt idx="20">
                  <c:v>90</c:v>
                </c:pt>
                <c:pt idx="21">
                  <c:v>92</c:v>
                </c:pt>
              </c:numCache>
            </c:numRef>
          </c:xVal>
          <c:yVal>
            <c:numRef>
              <c:f>Reg_Com!$D$8:$D$29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5-454B-86B6-D43546F6A306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Reg_Com!$C$8:$C$29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33</c:v>
                </c:pt>
                <c:pt idx="5">
                  <c:v>37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46</c:v>
                </c:pt>
                <c:pt idx="13">
                  <c:v>50</c:v>
                </c:pt>
                <c:pt idx="14">
                  <c:v>52</c:v>
                </c:pt>
                <c:pt idx="15">
                  <c:v>62</c:v>
                </c:pt>
                <c:pt idx="16">
                  <c:v>66</c:v>
                </c:pt>
                <c:pt idx="17">
                  <c:v>68</c:v>
                </c:pt>
                <c:pt idx="18">
                  <c:v>80</c:v>
                </c:pt>
                <c:pt idx="19">
                  <c:v>82</c:v>
                </c:pt>
                <c:pt idx="20">
                  <c:v>90</c:v>
                </c:pt>
                <c:pt idx="21">
                  <c:v>92</c:v>
                </c:pt>
              </c:numCache>
            </c:numRef>
          </c:xVal>
          <c:yVal>
            <c:numRef>
              <c:f>Reg_Com!$D$8:$D$29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5-454B-86B6-D43546F6A306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Reg_Com!$C$8:$C$29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33</c:v>
                </c:pt>
                <c:pt idx="5">
                  <c:v>37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46</c:v>
                </c:pt>
                <c:pt idx="13">
                  <c:v>50</c:v>
                </c:pt>
                <c:pt idx="14">
                  <c:v>52</c:v>
                </c:pt>
                <c:pt idx="15">
                  <c:v>62</c:v>
                </c:pt>
                <c:pt idx="16">
                  <c:v>66</c:v>
                </c:pt>
                <c:pt idx="17">
                  <c:v>68</c:v>
                </c:pt>
                <c:pt idx="18">
                  <c:v>80</c:v>
                </c:pt>
                <c:pt idx="19">
                  <c:v>82</c:v>
                </c:pt>
                <c:pt idx="20">
                  <c:v>90</c:v>
                </c:pt>
                <c:pt idx="21">
                  <c:v>92</c:v>
                </c:pt>
              </c:numCache>
            </c:numRef>
          </c:xVal>
          <c:yVal>
            <c:numRef>
              <c:f>Reg_Com!$D$8:$D$29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5-454B-86B6-D43546F6A306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Reg_Com!$C$8:$C$29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33</c:v>
                </c:pt>
                <c:pt idx="5">
                  <c:v>37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46</c:v>
                </c:pt>
                <c:pt idx="13">
                  <c:v>50</c:v>
                </c:pt>
                <c:pt idx="14">
                  <c:v>52</c:v>
                </c:pt>
                <c:pt idx="15">
                  <c:v>62</c:v>
                </c:pt>
                <c:pt idx="16">
                  <c:v>66</c:v>
                </c:pt>
                <c:pt idx="17">
                  <c:v>68</c:v>
                </c:pt>
                <c:pt idx="18">
                  <c:v>80</c:v>
                </c:pt>
                <c:pt idx="19">
                  <c:v>82</c:v>
                </c:pt>
                <c:pt idx="20">
                  <c:v>90</c:v>
                </c:pt>
                <c:pt idx="21">
                  <c:v>92</c:v>
                </c:pt>
              </c:numCache>
            </c:numRef>
          </c:xVal>
          <c:yVal>
            <c:numRef>
              <c:f>Reg_Com!$D$8:$D$29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5-454B-86B6-D43546F6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Reg_Ind!$C$8:$C$18</c:f>
              <c:numCache>
                <c:formatCode>General</c:formatCode>
                <c:ptCount val="11"/>
                <c:pt idx="0">
                  <c:v>7</c:v>
                </c:pt>
                <c:pt idx="1">
                  <c:v>19</c:v>
                </c:pt>
                <c:pt idx="2">
                  <c:v>23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61</c:v>
                </c:pt>
                <c:pt idx="7">
                  <c:v>65</c:v>
                </c:pt>
                <c:pt idx="8">
                  <c:v>67</c:v>
                </c:pt>
                <c:pt idx="9">
                  <c:v>84</c:v>
                </c:pt>
                <c:pt idx="10">
                  <c:v>86</c:v>
                </c:pt>
              </c:numCache>
            </c:numRef>
          </c:xVal>
          <c:yVal>
            <c:numRef>
              <c:f>Reg_Ind!$D$8:$D$18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A-4909-A53A-8D9C78E16B47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Reg_Ind!$C$8:$C$18</c:f>
              <c:numCache>
                <c:formatCode>General</c:formatCode>
                <c:ptCount val="11"/>
                <c:pt idx="0">
                  <c:v>7</c:v>
                </c:pt>
                <c:pt idx="1">
                  <c:v>19</c:v>
                </c:pt>
                <c:pt idx="2">
                  <c:v>23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61</c:v>
                </c:pt>
                <c:pt idx="7">
                  <c:v>65</c:v>
                </c:pt>
                <c:pt idx="8">
                  <c:v>67</c:v>
                </c:pt>
                <c:pt idx="9">
                  <c:v>84</c:v>
                </c:pt>
                <c:pt idx="10">
                  <c:v>86</c:v>
                </c:pt>
              </c:numCache>
            </c:numRef>
          </c:xVal>
          <c:yVal>
            <c:numRef>
              <c:f>Reg_Ind!$D$8:$D$18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A-4909-A53A-8D9C78E16B47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Reg_Ind!$C$8:$C$18</c:f>
              <c:numCache>
                <c:formatCode>General</c:formatCode>
                <c:ptCount val="11"/>
                <c:pt idx="0">
                  <c:v>7</c:v>
                </c:pt>
                <c:pt idx="1">
                  <c:v>19</c:v>
                </c:pt>
                <c:pt idx="2">
                  <c:v>23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61</c:v>
                </c:pt>
                <c:pt idx="7">
                  <c:v>65</c:v>
                </c:pt>
                <c:pt idx="8">
                  <c:v>67</c:v>
                </c:pt>
                <c:pt idx="9">
                  <c:v>84</c:v>
                </c:pt>
                <c:pt idx="10">
                  <c:v>86</c:v>
                </c:pt>
              </c:numCache>
            </c:numRef>
          </c:xVal>
          <c:yVal>
            <c:numRef>
              <c:f>Reg_Ind!$D$8:$D$18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A-4909-A53A-8D9C78E16B47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Reg_Ind!$C$8:$C$18</c:f>
              <c:numCache>
                <c:formatCode>General</c:formatCode>
                <c:ptCount val="11"/>
                <c:pt idx="0">
                  <c:v>7</c:v>
                </c:pt>
                <c:pt idx="1">
                  <c:v>19</c:v>
                </c:pt>
                <c:pt idx="2">
                  <c:v>23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61</c:v>
                </c:pt>
                <c:pt idx="7">
                  <c:v>65</c:v>
                </c:pt>
                <c:pt idx="8">
                  <c:v>67</c:v>
                </c:pt>
                <c:pt idx="9">
                  <c:v>84</c:v>
                </c:pt>
                <c:pt idx="10">
                  <c:v>86</c:v>
                </c:pt>
              </c:numCache>
            </c:numRef>
          </c:xVal>
          <c:yVal>
            <c:numRef>
              <c:f>Reg_Ind!$D$8:$D$18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7A-4909-A53A-8D9C78E1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Reg_Con!$C$8:$C$19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29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45</c:v>
                </c:pt>
                <c:pt idx="8">
                  <c:v>43</c:v>
                </c:pt>
                <c:pt idx="9">
                  <c:v>47</c:v>
                </c:pt>
                <c:pt idx="10">
                  <c:v>46</c:v>
                </c:pt>
                <c:pt idx="11">
                  <c:v>50</c:v>
                </c:pt>
              </c:numCache>
            </c:numRef>
          </c:xVal>
          <c:yVal>
            <c:numRef>
              <c:f>Reg_Con!$D$8:$D$19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8-4453-8417-1A58D2FF41FE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Reg_Con!$C$8:$C$19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29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45</c:v>
                </c:pt>
                <c:pt idx="8">
                  <c:v>43</c:v>
                </c:pt>
                <c:pt idx="9">
                  <c:v>47</c:v>
                </c:pt>
                <c:pt idx="10">
                  <c:v>46</c:v>
                </c:pt>
                <c:pt idx="11">
                  <c:v>50</c:v>
                </c:pt>
              </c:numCache>
            </c:numRef>
          </c:xVal>
          <c:yVal>
            <c:numRef>
              <c:f>Reg_Con!$D$8:$D$19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8-4453-8417-1A58D2FF41FE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Reg_Con!$C$8:$C$19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29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45</c:v>
                </c:pt>
                <c:pt idx="8">
                  <c:v>43</c:v>
                </c:pt>
                <c:pt idx="9">
                  <c:v>47</c:v>
                </c:pt>
                <c:pt idx="10">
                  <c:v>46</c:v>
                </c:pt>
                <c:pt idx="11">
                  <c:v>50</c:v>
                </c:pt>
              </c:numCache>
            </c:numRef>
          </c:xVal>
          <c:yVal>
            <c:numRef>
              <c:f>Reg_Con!$D$8:$D$19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8-4453-8417-1A58D2FF41FE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Reg_Con!$C$8:$C$19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29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45</c:v>
                </c:pt>
                <c:pt idx="8">
                  <c:v>43</c:v>
                </c:pt>
                <c:pt idx="9">
                  <c:v>47</c:v>
                </c:pt>
                <c:pt idx="10">
                  <c:v>46</c:v>
                </c:pt>
                <c:pt idx="11">
                  <c:v>50</c:v>
                </c:pt>
              </c:numCache>
            </c:numRef>
          </c:xVal>
          <c:yVal>
            <c:numRef>
              <c:f>Reg_Con!$D$8:$D$19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8-4453-8417-1A58D2FF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Reg_Ed!$C$8:$C$24</c:f>
              <c:numCache>
                <c:formatCode>General</c:formatCode>
                <c:ptCount val="17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47</c:v>
                </c:pt>
                <c:pt idx="11">
                  <c:v>48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80</c:v>
                </c:pt>
                <c:pt idx="16">
                  <c:v>84</c:v>
                </c:pt>
              </c:numCache>
            </c:numRef>
          </c:xVal>
          <c:yVal>
            <c:numRef>
              <c:f>Reg_Ed!$D$8:$D$24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C-4E78-98C6-6055E9AFECA1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Reg_Ed!$C$8:$C$24</c:f>
              <c:numCache>
                <c:formatCode>General</c:formatCode>
                <c:ptCount val="17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47</c:v>
                </c:pt>
                <c:pt idx="11">
                  <c:v>48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80</c:v>
                </c:pt>
                <c:pt idx="16">
                  <c:v>84</c:v>
                </c:pt>
              </c:numCache>
            </c:numRef>
          </c:xVal>
          <c:yVal>
            <c:numRef>
              <c:f>Reg_Ed!$D$8:$D$24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C-4E78-98C6-6055E9AFECA1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Reg_Ed!$C$8:$C$24</c:f>
              <c:numCache>
                <c:formatCode>General</c:formatCode>
                <c:ptCount val="17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47</c:v>
                </c:pt>
                <c:pt idx="11">
                  <c:v>48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80</c:v>
                </c:pt>
                <c:pt idx="16">
                  <c:v>84</c:v>
                </c:pt>
              </c:numCache>
            </c:numRef>
          </c:xVal>
          <c:yVal>
            <c:numRef>
              <c:f>Reg_Ed!$D$8:$D$24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CC-4E78-98C6-6055E9AFECA1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Reg_Ed!$C$8:$C$24</c:f>
              <c:numCache>
                <c:formatCode>General</c:formatCode>
                <c:ptCount val="17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47</c:v>
                </c:pt>
                <c:pt idx="11">
                  <c:v>48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80</c:v>
                </c:pt>
                <c:pt idx="16">
                  <c:v>84</c:v>
                </c:pt>
              </c:numCache>
            </c:numRef>
          </c:xVal>
          <c:yVal>
            <c:numRef>
              <c:f>Reg_Ed!$D$8:$D$24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CC-4E78-98C6-6055E9AF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'Reg_Inst SERVICIOS'!$C$8:$C$25</c:f>
              <c:numCache>
                <c:formatCode>General</c:formatCode>
                <c:ptCount val="18"/>
                <c:pt idx="0">
                  <c:v>41</c:v>
                </c:pt>
                <c:pt idx="1">
                  <c:v>49</c:v>
                </c:pt>
                <c:pt idx="2">
                  <c:v>53</c:v>
                </c:pt>
                <c:pt idx="3">
                  <c:v>60</c:v>
                </c:pt>
                <c:pt idx="4">
                  <c:v>68</c:v>
                </c:pt>
                <c:pt idx="5">
                  <c:v>72</c:v>
                </c:pt>
                <c:pt idx="6">
                  <c:v>86</c:v>
                </c:pt>
                <c:pt idx="7">
                  <c:v>90</c:v>
                </c:pt>
                <c:pt idx="8">
                  <c:v>36</c:v>
                </c:pt>
                <c:pt idx="9">
                  <c:v>46</c:v>
                </c:pt>
                <c:pt idx="10">
                  <c:v>54</c:v>
                </c:pt>
                <c:pt idx="11">
                  <c:v>58</c:v>
                </c:pt>
                <c:pt idx="12">
                  <c:v>50</c:v>
                </c:pt>
                <c:pt idx="13">
                  <c:v>58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'Reg_Inst SERVICIOS'!$D$8:$D$25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1-41A7-BD9B-8E948B8D9BF7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'Reg_Inst SERVICIOS'!$C$8:$C$25</c:f>
              <c:numCache>
                <c:formatCode>General</c:formatCode>
                <c:ptCount val="18"/>
                <c:pt idx="0">
                  <c:v>41</c:v>
                </c:pt>
                <c:pt idx="1">
                  <c:v>49</c:v>
                </c:pt>
                <c:pt idx="2">
                  <c:v>53</c:v>
                </c:pt>
                <c:pt idx="3">
                  <c:v>60</c:v>
                </c:pt>
                <c:pt idx="4">
                  <c:v>68</c:v>
                </c:pt>
                <c:pt idx="5">
                  <c:v>72</c:v>
                </c:pt>
                <c:pt idx="6">
                  <c:v>86</c:v>
                </c:pt>
                <c:pt idx="7">
                  <c:v>90</c:v>
                </c:pt>
                <c:pt idx="8">
                  <c:v>36</c:v>
                </c:pt>
                <c:pt idx="9">
                  <c:v>46</c:v>
                </c:pt>
                <c:pt idx="10">
                  <c:v>54</c:v>
                </c:pt>
                <c:pt idx="11">
                  <c:v>58</c:v>
                </c:pt>
                <c:pt idx="12">
                  <c:v>50</c:v>
                </c:pt>
                <c:pt idx="13">
                  <c:v>58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'Reg_Inst SERVICIOS'!$D$8:$D$25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D1-41A7-BD9B-8E948B8D9BF7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'Reg_Inst SERVICIOS'!$C$8:$C$25</c:f>
              <c:numCache>
                <c:formatCode>General</c:formatCode>
                <c:ptCount val="18"/>
                <c:pt idx="0">
                  <c:v>41</c:v>
                </c:pt>
                <c:pt idx="1">
                  <c:v>49</c:v>
                </c:pt>
                <c:pt idx="2">
                  <c:v>53</c:v>
                </c:pt>
                <c:pt idx="3">
                  <c:v>60</c:v>
                </c:pt>
                <c:pt idx="4">
                  <c:v>68</c:v>
                </c:pt>
                <c:pt idx="5">
                  <c:v>72</c:v>
                </c:pt>
                <c:pt idx="6">
                  <c:v>86</c:v>
                </c:pt>
                <c:pt idx="7">
                  <c:v>90</c:v>
                </c:pt>
                <c:pt idx="8">
                  <c:v>36</c:v>
                </c:pt>
                <c:pt idx="9">
                  <c:v>46</c:v>
                </c:pt>
                <c:pt idx="10">
                  <c:v>54</c:v>
                </c:pt>
                <c:pt idx="11">
                  <c:v>58</c:v>
                </c:pt>
                <c:pt idx="12">
                  <c:v>50</c:v>
                </c:pt>
                <c:pt idx="13">
                  <c:v>58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'Reg_Inst SERVICIOS'!$D$8:$D$25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D1-41A7-BD9B-8E948B8D9BF7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'Reg_Inst SERVICIOS'!$C$8:$C$25</c:f>
              <c:numCache>
                <c:formatCode>General</c:formatCode>
                <c:ptCount val="18"/>
                <c:pt idx="0">
                  <c:v>41</c:v>
                </c:pt>
                <c:pt idx="1">
                  <c:v>49</c:v>
                </c:pt>
                <c:pt idx="2">
                  <c:v>53</c:v>
                </c:pt>
                <c:pt idx="3">
                  <c:v>60</c:v>
                </c:pt>
                <c:pt idx="4">
                  <c:v>68</c:v>
                </c:pt>
                <c:pt idx="5">
                  <c:v>72</c:v>
                </c:pt>
                <c:pt idx="6">
                  <c:v>86</c:v>
                </c:pt>
                <c:pt idx="7">
                  <c:v>90</c:v>
                </c:pt>
                <c:pt idx="8">
                  <c:v>36</c:v>
                </c:pt>
                <c:pt idx="9">
                  <c:v>46</c:v>
                </c:pt>
                <c:pt idx="10">
                  <c:v>54</c:v>
                </c:pt>
                <c:pt idx="11">
                  <c:v>58</c:v>
                </c:pt>
                <c:pt idx="12">
                  <c:v>50</c:v>
                </c:pt>
                <c:pt idx="13">
                  <c:v>58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'Reg_Inst SERVICIOS'!$D$8:$D$25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D1-41A7-BD9B-8E948B8D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[3]Reg_Salud!$C$8:$C$18</c:f>
              <c:strCache>
                <c:ptCount val="11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37</c:v>
                </c:pt>
                <c:pt idx="4">
                  <c:v>45</c:v>
                </c:pt>
                <c:pt idx="5">
                  <c:v>49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80</c:v>
                </c:pt>
                <c:pt idx="10">
                  <c:v>89</c:v>
                </c:pt>
              </c:strCache>
            </c:strRef>
          </c:xVal>
          <c:yVal>
            <c:numRef>
              <c:f>[3]Reg_Salud!$D$8:$D$18</c:f>
              <c:numCache>
                <c:formatCode>General</c:formatCode>
                <c:ptCount val="11"/>
                <c:pt idx="0">
                  <c:v>959029.53739166912</c:v>
                </c:pt>
                <c:pt idx="1">
                  <c:v>1589133.1240910578</c:v>
                </c:pt>
                <c:pt idx="2">
                  <c:v>1907620.3504861179</c:v>
                </c:pt>
                <c:pt idx="3">
                  <c:v>2233588.6802769881</c:v>
                </c:pt>
                <c:pt idx="4">
                  <c:v>2689078.0657127048</c:v>
                </c:pt>
                <c:pt idx="5">
                  <c:v>2788901.6910496149</c:v>
                </c:pt>
                <c:pt idx="6">
                  <c:v>2775526.4993337821</c:v>
                </c:pt>
                <c:pt idx="7">
                  <c:v>3341531.7225001673</c:v>
                </c:pt>
                <c:pt idx="8">
                  <c:v>3465575.6522660558</c:v>
                </c:pt>
                <c:pt idx="9">
                  <c:v>4173190.3058057348</c:v>
                </c:pt>
                <c:pt idx="10">
                  <c:v>4328106.9632498054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5-4183-8D6D-290FB8236853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strRef>
              <c:f>[3]Reg_Salud!$C$8:$C$18</c:f>
              <c:strCache>
                <c:ptCount val="11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37</c:v>
                </c:pt>
                <c:pt idx="4">
                  <c:v>45</c:v>
                </c:pt>
                <c:pt idx="5">
                  <c:v>49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80</c:v>
                </c:pt>
                <c:pt idx="10">
                  <c:v>89</c:v>
                </c:pt>
              </c:strCache>
            </c:strRef>
          </c:xVal>
          <c:yVal>
            <c:numRef>
              <c:f>[3]Reg_Salud!$D$8:$D$18</c:f>
              <c:numCache>
                <c:formatCode>General</c:formatCode>
                <c:ptCount val="11"/>
                <c:pt idx="0">
                  <c:v>959029.53739166912</c:v>
                </c:pt>
                <c:pt idx="1">
                  <c:v>1589133.1240910578</c:v>
                </c:pt>
                <c:pt idx="2">
                  <c:v>1907620.3504861179</c:v>
                </c:pt>
                <c:pt idx="3">
                  <c:v>2233588.6802769881</c:v>
                </c:pt>
                <c:pt idx="4">
                  <c:v>2689078.0657127048</c:v>
                </c:pt>
                <c:pt idx="5">
                  <c:v>2788901.6910496149</c:v>
                </c:pt>
                <c:pt idx="6">
                  <c:v>2775526.4993337821</c:v>
                </c:pt>
                <c:pt idx="7">
                  <c:v>3341531.7225001673</c:v>
                </c:pt>
                <c:pt idx="8">
                  <c:v>3465575.6522660558</c:v>
                </c:pt>
                <c:pt idx="9">
                  <c:v>4173190.3058057348</c:v>
                </c:pt>
                <c:pt idx="10">
                  <c:v>4328106.9632498054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5-4183-8D6D-290FB8236853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[3]Reg_Salud!$C$8:$C$18</c:f>
              <c:strCache>
                <c:ptCount val="11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37</c:v>
                </c:pt>
                <c:pt idx="4">
                  <c:v>45</c:v>
                </c:pt>
                <c:pt idx="5">
                  <c:v>49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80</c:v>
                </c:pt>
                <c:pt idx="10">
                  <c:v>89</c:v>
                </c:pt>
              </c:strCache>
            </c:strRef>
          </c:xVal>
          <c:yVal>
            <c:numRef>
              <c:f>[3]Reg_Salud!$D$8:$D$18</c:f>
              <c:numCache>
                <c:formatCode>General</c:formatCode>
                <c:ptCount val="11"/>
                <c:pt idx="0">
                  <c:v>959029.53739166912</c:v>
                </c:pt>
                <c:pt idx="1">
                  <c:v>1589133.1240910578</c:v>
                </c:pt>
                <c:pt idx="2">
                  <c:v>1907620.3504861179</c:v>
                </c:pt>
                <c:pt idx="3">
                  <c:v>2233588.6802769881</c:v>
                </c:pt>
                <c:pt idx="4">
                  <c:v>2689078.0657127048</c:v>
                </c:pt>
                <c:pt idx="5">
                  <c:v>2788901.6910496149</c:v>
                </c:pt>
                <c:pt idx="6">
                  <c:v>2775526.4993337821</c:v>
                </c:pt>
                <c:pt idx="7">
                  <c:v>3341531.7225001673</c:v>
                </c:pt>
                <c:pt idx="8">
                  <c:v>3465575.6522660558</c:v>
                </c:pt>
                <c:pt idx="9">
                  <c:v>4173190.3058057348</c:v>
                </c:pt>
                <c:pt idx="10">
                  <c:v>4328106.9632498054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45-4183-8D6D-290FB8236853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strRef>
              <c:f>[3]Reg_Salud!$C$8:$C$18</c:f>
              <c:strCache>
                <c:ptCount val="11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37</c:v>
                </c:pt>
                <c:pt idx="4">
                  <c:v>45</c:v>
                </c:pt>
                <c:pt idx="5">
                  <c:v>49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80</c:v>
                </c:pt>
                <c:pt idx="10">
                  <c:v>89</c:v>
                </c:pt>
              </c:strCache>
            </c:strRef>
          </c:xVal>
          <c:yVal>
            <c:numRef>
              <c:f>[3]Reg_Salud!$D$8:$D$18</c:f>
              <c:numCache>
                <c:formatCode>General</c:formatCode>
                <c:ptCount val="11"/>
                <c:pt idx="0">
                  <c:v>959029.53739166912</c:v>
                </c:pt>
                <c:pt idx="1">
                  <c:v>1589133.1240910578</c:v>
                </c:pt>
                <c:pt idx="2">
                  <c:v>1907620.3504861179</c:v>
                </c:pt>
                <c:pt idx="3">
                  <c:v>2233588.6802769881</c:v>
                </c:pt>
                <c:pt idx="4">
                  <c:v>2689078.0657127048</c:v>
                </c:pt>
                <c:pt idx="5">
                  <c:v>2788901.6910496149</c:v>
                </c:pt>
                <c:pt idx="6">
                  <c:v>2775526.4993337821</c:v>
                </c:pt>
                <c:pt idx="7">
                  <c:v>3341531.7225001673</c:v>
                </c:pt>
                <c:pt idx="8">
                  <c:v>3465575.6522660558</c:v>
                </c:pt>
                <c:pt idx="9">
                  <c:v>4173190.3058057348</c:v>
                </c:pt>
                <c:pt idx="10">
                  <c:v>4328106.9632498054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45-4183-8D6D-290FB823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[3]Reg_Edu!$C$8:$C$21</c:f>
              <c:strCache>
                <c:ptCount val="14"/>
                <c:pt idx="0">
                  <c:v>21</c:v>
                </c:pt>
                <c:pt idx="1">
                  <c:v>29</c:v>
                </c:pt>
                <c:pt idx="2">
                  <c:v>37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38</c:v>
                </c:pt>
                <c:pt idx="7">
                  <c:v>46</c:v>
                </c:pt>
                <c:pt idx="8">
                  <c:v>50</c:v>
                </c:pt>
                <c:pt idx="9">
                  <c:v>51</c:v>
                </c:pt>
                <c:pt idx="10">
                  <c:v>59</c:v>
                </c:pt>
                <c:pt idx="11">
                  <c:v>63</c:v>
                </c:pt>
                <c:pt idx="12">
                  <c:v>78</c:v>
                </c:pt>
                <c:pt idx="13">
                  <c:v>88</c:v>
                </c:pt>
              </c:strCache>
            </c:strRef>
          </c:xVal>
          <c:yVal>
            <c:numRef>
              <c:f>[3]Reg_Edu!$D$8:$D$21</c:f>
              <c:numCache>
                <c:formatCode>General</c:formatCode>
                <c:ptCount val="14"/>
                <c:pt idx="0">
                  <c:v>691375.73144770262</c:v>
                </c:pt>
                <c:pt idx="1">
                  <c:v>1145624.8563776219</c:v>
                </c:pt>
                <c:pt idx="2">
                  <c:v>1375226.0631397313</c:v>
                </c:pt>
                <c:pt idx="3">
                  <c:v>863383.05668885412</c:v>
                </c:pt>
                <c:pt idx="4">
                  <c:v>1430644.7931675189</c:v>
                </c:pt>
                <c:pt idx="5">
                  <c:v>1717368.4698847057</c:v>
                </c:pt>
                <c:pt idx="6">
                  <c:v>1555970.399405347</c:v>
                </c:pt>
                <c:pt idx="7">
                  <c:v>1867262.3586576341</c:v>
                </c:pt>
                <c:pt idx="8">
                  <c:v>1930841.01332742</c:v>
                </c:pt>
                <c:pt idx="9">
                  <c:v>2479057.562161339</c:v>
                </c:pt>
                <c:pt idx="10">
                  <c:v>2984604.7183676478</c:v>
                </c:pt>
                <c:pt idx="11">
                  <c:v>3095398.8477698169</c:v>
                </c:pt>
                <c:pt idx="12">
                  <c:v>3469595.1316231135</c:v>
                </c:pt>
                <c:pt idx="13">
                  <c:v>3598393.0155172423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B-4D14-8A2D-39258B8143E3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strRef>
              <c:f>[3]Reg_Edu!$C$8:$C$21</c:f>
              <c:strCache>
                <c:ptCount val="14"/>
                <c:pt idx="0">
                  <c:v>21</c:v>
                </c:pt>
                <c:pt idx="1">
                  <c:v>29</c:v>
                </c:pt>
                <c:pt idx="2">
                  <c:v>37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38</c:v>
                </c:pt>
                <c:pt idx="7">
                  <c:v>46</c:v>
                </c:pt>
                <c:pt idx="8">
                  <c:v>50</c:v>
                </c:pt>
                <c:pt idx="9">
                  <c:v>51</c:v>
                </c:pt>
                <c:pt idx="10">
                  <c:v>59</c:v>
                </c:pt>
                <c:pt idx="11">
                  <c:v>63</c:v>
                </c:pt>
                <c:pt idx="12">
                  <c:v>78</c:v>
                </c:pt>
                <c:pt idx="13">
                  <c:v>88</c:v>
                </c:pt>
              </c:strCache>
            </c:strRef>
          </c:xVal>
          <c:yVal>
            <c:numRef>
              <c:f>[3]Reg_Edu!$D$8:$D$21</c:f>
              <c:numCache>
                <c:formatCode>General</c:formatCode>
                <c:ptCount val="14"/>
                <c:pt idx="0">
                  <c:v>691375.73144770262</c:v>
                </c:pt>
                <c:pt idx="1">
                  <c:v>1145624.8563776219</c:v>
                </c:pt>
                <c:pt idx="2">
                  <c:v>1375226.0631397313</c:v>
                </c:pt>
                <c:pt idx="3">
                  <c:v>863383.05668885412</c:v>
                </c:pt>
                <c:pt idx="4">
                  <c:v>1430644.7931675189</c:v>
                </c:pt>
                <c:pt idx="5">
                  <c:v>1717368.4698847057</c:v>
                </c:pt>
                <c:pt idx="6">
                  <c:v>1555970.399405347</c:v>
                </c:pt>
                <c:pt idx="7">
                  <c:v>1867262.3586576341</c:v>
                </c:pt>
                <c:pt idx="8">
                  <c:v>1930841.01332742</c:v>
                </c:pt>
                <c:pt idx="9">
                  <c:v>2479057.562161339</c:v>
                </c:pt>
                <c:pt idx="10">
                  <c:v>2984604.7183676478</c:v>
                </c:pt>
                <c:pt idx="11">
                  <c:v>3095398.8477698169</c:v>
                </c:pt>
                <c:pt idx="12">
                  <c:v>3469595.1316231135</c:v>
                </c:pt>
                <c:pt idx="13">
                  <c:v>3598393.0155172423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5B-4D14-8A2D-39258B8143E3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[3]Reg_Edu!$C$8:$C$21</c:f>
              <c:strCache>
                <c:ptCount val="14"/>
                <c:pt idx="0">
                  <c:v>21</c:v>
                </c:pt>
                <c:pt idx="1">
                  <c:v>29</c:v>
                </c:pt>
                <c:pt idx="2">
                  <c:v>37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38</c:v>
                </c:pt>
                <c:pt idx="7">
                  <c:v>46</c:v>
                </c:pt>
                <c:pt idx="8">
                  <c:v>50</c:v>
                </c:pt>
                <c:pt idx="9">
                  <c:v>51</c:v>
                </c:pt>
                <c:pt idx="10">
                  <c:v>59</c:v>
                </c:pt>
                <c:pt idx="11">
                  <c:v>63</c:v>
                </c:pt>
                <c:pt idx="12">
                  <c:v>78</c:v>
                </c:pt>
                <c:pt idx="13">
                  <c:v>88</c:v>
                </c:pt>
              </c:strCache>
            </c:strRef>
          </c:xVal>
          <c:yVal>
            <c:numRef>
              <c:f>[3]Reg_Edu!$D$8:$D$21</c:f>
              <c:numCache>
                <c:formatCode>General</c:formatCode>
                <c:ptCount val="14"/>
                <c:pt idx="0">
                  <c:v>691375.73144770262</c:v>
                </c:pt>
                <c:pt idx="1">
                  <c:v>1145624.8563776219</c:v>
                </c:pt>
                <c:pt idx="2">
                  <c:v>1375226.0631397313</c:v>
                </c:pt>
                <c:pt idx="3">
                  <c:v>863383.05668885412</c:v>
                </c:pt>
                <c:pt idx="4">
                  <c:v>1430644.7931675189</c:v>
                </c:pt>
                <c:pt idx="5">
                  <c:v>1717368.4698847057</c:v>
                </c:pt>
                <c:pt idx="6">
                  <c:v>1555970.399405347</c:v>
                </c:pt>
                <c:pt idx="7">
                  <c:v>1867262.3586576341</c:v>
                </c:pt>
                <c:pt idx="8">
                  <c:v>1930841.01332742</c:v>
                </c:pt>
                <c:pt idx="9">
                  <c:v>2479057.562161339</c:v>
                </c:pt>
                <c:pt idx="10">
                  <c:v>2984604.7183676478</c:v>
                </c:pt>
                <c:pt idx="11">
                  <c:v>3095398.8477698169</c:v>
                </c:pt>
                <c:pt idx="12">
                  <c:v>3469595.1316231135</c:v>
                </c:pt>
                <c:pt idx="13">
                  <c:v>3598393.0155172423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5B-4D14-8A2D-39258B8143E3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strRef>
              <c:f>[3]Reg_Edu!$C$8:$C$21</c:f>
              <c:strCache>
                <c:ptCount val="14"/>
                <c:pt idx="0">
                  <c:v>21</c:v>
                </c:pt>
                <c:pt idx="1">
                  <c:v>29</c:v>
                </c:pt>
                <c:pt idx="2">
                  <c:v>37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38</c:v>
                </c:pt>
                <c:pt idx="7">
                  <c:v>46</c:v>
                </c:pt>
                <c:pt idx="8">
                  <c:v>50</c:v>
                </c:pt>
                <c:pt idx="9">
                  <c:v>51</c:v>
                </c:pt>
                <c:pt idx="10">
                  <c:v>59</c:v>
                </c:pt>
                <c:pt idx="11">
                  <c:v>63</c:v>
                </c:pt>
                <c:pt idx="12">
                  <c:v>78</c:v>
                </c:pt>
                <c:pt idx="13">
                  <c:v>88</c:v>
                </c:pt>
              </c:strCache>
            </c:strRef>
          </c:xVal>
          <c:yVal>
            <c:numRef>
              <c:f>[3]Reg_Edu!$D$8:$D$21</c:f>
              <c:numCache>
                <c:formatCode>General</c:formatCode>
                <c:ptCount val="14"/>
                <c:pt idx="0">
                  <c:v>691375.73144770262</c:v>
                </c:pt>
                <c:pt idx="1">
                  <c:v>1145624.8563776219</c:v>
                </c:pt>
                <c:pt idx="2">
                  <c:v>1375226.0631397313</c:v>
                </c:pt>
                <c:pt idx="3">
                  <c:v>863383.05668885412</c:v>
                </c:pt>
                <c:pt idx="4">
                  <c:v>1430644.7931675189</c:v>
                </c:pt>
                <c:pt idx="5">
                  <c:v>1717368.4698847057</c:v>
                </c:pt>
                <c:pt idx="6">
                  <c:v>1555970.399405347</c:v>
                </c:pt>
                <c:pt idx="7">
                  <c:v>1867262.3586576341</c:v>
                </c:pt>
                <c:pt idx="8">
                  <c:v>1930841.01332742</c:v>
                </c:pt>
                <c:pt idx="9">
                  <c:v>2479057.562161339</c:v>
                </c:pt>
                <c:pt idx="10">
                  <c:v>2984604.7183676478</c:v>
                </c:pt>
                <c:pt idx="11">
                  <c:v>3095398.8477698169</c:v>
                </c:pt>
                <c:pt idx="12">
                  <c:v>3469595.1316231135</c:v>
                </c:pt>
                <c:pt idx="13">
                  <c:v>3598393.0155172423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5B-4D14-8A2D-39258B81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 Regresión</a:t>
            </a:r>
          </a:p>
        </c:rich>
      </c:tx>
      <c:layout>
        <c:manualLayout>
          <c:xMode val="edge"/>
          <c:yMode val="edge"/>
          <c:x val="0.38223170380201504"/>
          <c:y val="6.11161052005474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658348404374895"/>
          <c:y val="7.9725959234114144E-2"/>
          <c:w val="0.7939335819285519"/>
          <c:h val="0.83332025994075098"/>
        </c:manualLayout>
      </c:layout>
      <c:scatterChart>
        <c:scatterStyle val="lineMarker"/>
        <c:varyColors val="0"/>
        <c:ser>
          <c:idx val="0"/>
          <c:order val="0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[3]Reg_Igle!$C$8:$C$15</c:f>
              <c:strCache>
                <c:ptCount val="8"/>
                <c:pt idx="0">
                  <c:v>47</c:v>
                </c:pt>
                <c:pt idx="1">
                  <c:v>55</c:v>
                </c:pt>
                <c:pt idx="2">
                  <c:v>59</c:v>
                </c:pt>
                <c:pt idx="3">
                  <c:v>49</c:v>
                </c:pt>
                <c:pt idx="4">
                  <c:v>57</c:v>
                </c:pt>
                <c:pt idx="5">
                  <c:v>61</c:v>
                </c:pt>
                <c:pt idx="6">
                  <c:v>93</c:v>
                </c:pt>
                <c:pt idx="7">
                  <c:v>97</c:v>
                </c:pt>
              </c:strCache>
            </c:strRef>
          </c:xVal>
          <c:yVal>
            <c:numRef>
              <c:f>[3]Reg_Igle!$D$8:$D$15</c:f>
              <c:numCache>
                <c:formatCode>General</c:formatCode>
                <c:ptCount val="8"/>
                <c:pt idx="0">
                  <c:v>2641120.2974028336</c:v>
                </c:pt>
                <c:pt idx="1">
                  <c:v>3169510.4983434947</c:v>
                </c:pt>
                <c:pt idx="2">
                  <c:v>3328050.7710745204</c:v>
                </c:pt>
                <c:pt idx="3">
                  <c:v>2703288.3060837919</c:v>
                </c:pt>
                <c:pt idx="4">
                  <c:v>3244116.019481312</c:v>
                </c:pt>
                <c:pt idx="5">
                  <c:v>3406388.0923356102</c:v>
                </c:pt>
                <c:pt idx="6">
                  <c:v>5836896.8202399211</c:v>
                </c:pt>
                <c:pt idx="7">
                  <c:v>6053573.3863623738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A-4734-BA87-4A61B3076BD0}"/>
            </c:ext>
          </c:extLst>
        </c:ser>
        <c:ser>
          <c:idx val="1"/>
          <c:order val="1"/>
          <c:tx>
            <c:v>Potencial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strRef>
              <c:f>[3]Reg_Igle!$C$8:$C$15</c:f>
              <c:strCache>
                <c:ptCount val="8"/>
                <c:pt idx="0">
                  <c:v>47</c:v>
                </c:pt>
                <c:pt idx="1">
                  <c:v>55</c:v>
                </c:pt>
                <c:pt idx="2">
                  <c:v>59</c:v>
                </c:pt>
                <c:pt idx="3">
                  <c:v>49</c:v>
                </c:pt>
                <c:pt idx="4">
                  <c:v>57</c:v>
                </c:pt>
                <c:pt idx="5">
                  <c:v>61</c:v>
                </c:pt>
                <c:pt idx="6">
                  <c:v>93</c:v>
                </c:pt>
                <c:pt idx="7">
                  <c:v>97</c:v>
                </c:pt>
              </c:strCache>
            </c:strRef>
          </c:xVal>
          <c:yVal>
            <c:numRef>
              <c:f>[3]Reg_Igle!$D$8:$D$15</c:f>
              <c:numCache>
                <c:formatCode>General</c:formatCode>
                <c:ptCount val="8"/>
                <c:pt idx="0">
                  <c:v>2641120.2974028336</c:v>
                </c:pt>
                <c:pt idx="1">
                  <c:v>3169510.4983434947</c:v>
                </c:pt>
                <c:pt idx="2">
                  <c:v>3328050.7710745204</c:v>
                </c:pt>
                <c:pt idx="3">
                  <c:v>2703288.3060837919</c:v>
                </c:pt>
                <c:pt idx="4">
                  <c:v>3244116.019481312</c:v>
                </c:pt>
                <c:pt idx="5">
                  <c:v>3406388.0923356102</c:v>
                </c:pt>
                <c:pt idx="6">
                  <c:v>5836896.8202399211</c:v>
                </c:pt>
                <c:pt idx="7">
                  <c:v>6053573.3863623738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A-4734-BA87-4A61B3076BD0}"/>
            </c:ext>
          </c:extLst>
        </c:ser>
        <c:ser>
          <c:idx val="2"/>
          <c:order val="2"/>
          <c:tx>
            <c:v>Exponencial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[3]Reg_Igle!$C$8:$C$15</c:f>
              <c:strCache>
                <c:ptCount val="8"/>
                <c:pt idx="0">
                  <c:v>47</c:v>
                </c:pt>
                <c:pt idx="1">
                  <c:v>55</c:v>
                </c:pt>
                <c:pt idx="2">
                  <c:v>59</c:v>
                </c:pt>
                <c:pt idx="3">
                  <c:v>49</c:v>
                </c:pt>
                <c:pt idx="4">
                  <c:v>57</c:v>
                </c:pt>
                <c:pt idx="5">
                  <c:v>61</c:v>
                </c:pt>
                <c:pt idx="6">
                  <c:v>93</c:v>
                </c:pt>
                <c:pt idx="7">
                  <c:v>97</c:v>
                </c:pt>
              </c:strCache>
            </c:strRef>
          </c:xVal>
          <c:yVal>
            <c:numRef>
              <c:f>[3]Reg_Igle!$D$8:$D$15</c:f>
              <c:numCache>
                <c:formatCode>General</c:formatCode>
                <c:ptCount val="8"/>
                <c:pt idx="0">
                  <c:v>2641120.2974028336</c:v>
                </c:pt>
                <c:pt idx="1">
                  <c:v>3169510.4983434947</c:v>
                </c:pt>
                <c:pt idx="2">
                  <c:v>3328050.7710745204</c:v>
                </c:pt>
                <c:pt idx="3">
                  <c:v>2703288.3060837919</c:v>
                </c:pt>
                <c:pt idx="4">
                  <c:v>3244116.019481312</c:v>
                </c:pt>
                <c:pt idx="5">
                  <c:v>3406388.0923356102</c:v>
                </c:pt>
                <c:pt idx="6">
                  <c:v>5836896.8202399211</c:v>
                </c:pt>
                <c:pt idx="7">
                  <c:v>6053573.3863623738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BA-4734-BA87-4A61B3076BD0}"/>
            </c:ext>
          </c:extLst>
        </c:ser>
        <c:ser>
          <c:idx val="3"/>
          <c:order val="3"/>
          <c:tx>
            <c:v>Logarítmica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8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strRef>
              <c:f>[3]Reg_Igle!$C$8:$C$15</c:f>
              <c:strCache>
                <c:ptCount val="8"/>
                <c:pt idx="0">
                  <c:v>47</c:v>
                </c:pt>
                <c:pt idx="1">
                  <c:v>55</c:v>
                </c:pt>
                <c:pt idx="2">
                  <c:v>59</c:v>
                </c:pt>
                <c:pt idx="3">
                  <c:v>49</c:v>
                </c:pt>
                <c:pt idx="4">
                  <c:v>57</c:v>
                </c:pt>
                <c:pt idx="5">
                  <c:v>61</c:v>
                </c:pt>
                <c:pt idx="6">
                  <c:v>93</c:v>
                </c:pt>
                <c:pt idx="7">
                  <c:v>97</c:v>
                </c:pt>
              </c:strCache>
            </c:strRef>
          </c:xVal>
          <c:yVal>
            <c:numRef>
              <c:f>[3]Reg_Igle!$D$8:$D$15</c:f>
              <c:numCache>
                <c:formatCode>General</c:formatCode>
                <c:ptCount val="8"/>
                <c:pt idx="0">
                  <c:v>2641120.2974028336</c:v>
                </c:pt>
                <c:pt idx="1">
                  <c:v>3169510.4983434947</c:v>
                </c:pt>
                <c:pt idx="2">
                  <c:v>3328050.7710745204</c:v>
                </c:pt>
                <c:pt idx="3">
                  <c:v>2703288.3060837919</c:v>
                </c:pt>
                <c:pt idx="4">
                  <c:v>3244116.019481312</c:v>
                </c:pt>
                <c:pt idx="5">
                  <c:v>3406388.0923356102</c:v>
                </c:pt>
                <c:pt idx="6">
                  <c:v>5836896.8202399211</c:v>
                </c:pt>
                <c:pt idx="7">
                  <c:v>6053573.3863623738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BA-4734-BA87-4A61B307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0704"/>
        <c:axId val="170286816"/>
      </c:scatterChart>
      <c:valAx>
        <c:axId val="170260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86816"/>
        <c:crosses val="autoZero"/>
        <c:crossBetween val="midCat"/>
      </c:valAx>
      <c:valAx>
        <c:axId val="170286816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construcción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484553300601672E-2"/>
          <c:y val="0.93811922164068362"/>
          <c:w val="0.97451544669939838"/>
          <c:h val="4.35459467991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47625</xdr:rowOff>
    </xdr:from>
    <xdr:to>
      <xdr:col>2</xdr:col>
      <xdr:colOff>390525</xdr:colOff>
      <xdr:row>2</xdr:row>
      <xdr:rowOff>190500</xdr:rowOff>
    </xdr:to>
    <xdr:pic>
      <xdr:nvPicPr>
        <xdr:cNvPr id="3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485775" y="209550"/>
          <a:ext cx="5429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71438</xdr:colOff>
      <xdr:row>14</xdr:row>
      <xdr:rowOff>95250</xdr:rowOff>
    </xdr:from>
    <xdr:to>
      <xdr:col>13</xdr:col>
      <xdr:colOff>1131094</xdr:colOff>
      <xdr:row>45</xdr:row>
      <xdr:rowOff>55378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558764</xdr:colOff>
      <xdr:row>25</xdr:row>
      <xdr:rowOff>39872</xdr:rowOff>
    </xdr:from>
    <xdr:to>
      <xdr:col>20</xdr:col>
      <xdr:colOff>1153245</xdr:colOff>
      <xdr:row>55</xdr:row>
      <xdr:rowOff>121831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32509F-3C82-44CB-8E5E-66EBA4E34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47625</xdr:rowOff>
    </xdr:from>
    <xdr:to>
      <xdr:col>2</xdr:col>
      <xdr:colOff>390525</xdr:colOff>
      <xdr:row>2</xdr:row>
      <xdr:rowOff>190500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134B171D-F154-4F8B-8D53-2B06D663C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561975" y="47625"/>
          <a:ext cx="5429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329974</xdr:colOff>
      <xdr:row>25</xdr:row>
      <xdr:rowOff>149678</xdr:rowOff>
    </xdr:from>
    <xdr:to>
      <xdr:col>21</xdr:col>
      <xdr:colOff>409915</xdr:colOff>
      <xdr:row>56</xdr:row>
      <xdr:rowOff>68986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9996BC-9D27-4723-AA5A-708E16E6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47625</xdr:rowOff>
    </xdr:from>
    <xdr:to>
      <xdr:col>2</xdr:col>
      <xdr:colOff>390525</xdr:colOff>
      <xdr:row>2</xdr:row>
      <xdr:rowOff>190500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BF7669E5-62AF-42F8-A2D4-CA57E535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561975" y="47625"/>
          <a:ext cx="5429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534081</xdr:colOff>
      <xdr:row>39</xdr:row>
      <xdr:rowOff>122464</xdr:rowOff>
    </xdr:from>
    <xdr:to>
      <xdr:col>21</xdr:col>
      <xdr:colOff>614022</xdr:colOff>
      <xdr:row>70</xdr:row>
      <xdr:rowOff>96200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F68E6B-27E0-424F-B74A-DFF4D3A5F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136261</xdr:colOff>
      <xdr:row>1</xdr:row>
      <xdr:rowOff>83346</xdr:rowOff>
    </xdr:from>
    <xdr:to>
      <xdr:col>2</xdr:col>
      <xdr:colOff>857251</xdr:colOff>
      <xdr:row>2</xdr:row>
      <xdr:rowOff>171268</xdr:rowOff>
    </xdr:to>
    <xdr:pic>
      <xdr:nvPicPr>
        <xdr:cNvPr id="6" name="Imagen 5" descr="Logo_IGAC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594" y="242096"/>
          <a:ext cx="1959240" cy="320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47625</xdr:rowOff>
    </xdr:from>
    <xdr:to>
      <xdr:col>2</xdr:col>
      <xdr:colOff>390525</xdr:colOff>
      <xdr:row>2</xdr:row>
      <xdr:rowOff>190500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561975" y="209550"/>
          <a:ext cx="5429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71438</xdr:colOff>
      <xdr:row>11</xdr:row>
      <xdr:rowOff>121832</xdr:rowOff>
    </xdr:from>
    <xdr:to>
      <xdr:col>13</xdr:col>
      <xdr:colOff>1131094</xdr:colOff>
      <xdr:row>34</xdr:row>
      <xdr:rowOff>33227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47625</xdr:rowOff>
    </xdr:from>
    <xdr:to>
      <xdr:col>2</xdr:col>
      <xdr:colOff>390525</xdr:colOff>
      <xdr:row>2</xdr:row>
      <xdr:rowOff>190500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561975" y="209550"/>
          <a:ext cx="5429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49287</xdr:colOff>
      <xdr:row>22</xdr:row>
      <xdr:rowOff>161703</xdr:rowOff>
    </xdr:from>
    <xdr:to>
      <xdr:col>21</xdr:col>
      <xdr:colOff>112140</xdr:colOff>
      <xdr:row>42</xdr:row>
      <xdr:rowOff>88603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47625</xdr:rowOff>
    </xdr:from>
    <xdr:to>
      <xdr:col>2</xdr:col>
      <xdr:colOff>390525</xdr:colOff>
      <xdr:row>2</xdr:row>
      <xdr:rowOff>190500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561975" y="209550"/>
          <a:ext cx="5429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121831</xdr:colOff>
      <xdr:row>22</xdr:row>
      <xdr:rowOff>77528</xdr:rowOff>
    </xdr:from>
    <xdr:to>
      <xdr:col>20</xdr:col>
      <xdr:colOff>510860</xdr:colOff>
      <xdr:row>41</xdr:row>
      <xdr:rowOff>121830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64293</xdr:colOff>
      <xdr:row>31</xdr:row>
      <xdr:rowOff>143675</xdr:rowOff>
    </xdr:from>
    <xdr:to>
      <xdr:col>8</xdr:col>
      <xdr:colOff>556947</xdr:colOff>
      <xdr:row>42</xdr:row>
      <xdr:rowOff>129479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1698843" y="5681450"/>
          <a:ext cx="2090829" cy="4159779"/>
        </a:xfrm>
        <a:prstGeom prst="rect">
          <a:avLst/>
        </a:prstGeom>
      </xdr:spPr>
    </xdr:pic>
    <xdr:clientData/>
  </xdr:twoCellAnchor>
  <xdr:twoCellAnchor editAs="oneCell">
    <xdr:from>
      <xdr:col>5</xdr:col>
      <xdr:colOff>468842</xdr:colOff>
      <xdr:row>1</xdr:row>
      <xdr:rowOff>50799</xdr:rowOff>
    </xdr:from>
    <xdr:to>
      <xdr:col>7</xdr:col>
      <xdr:colOff>189442</xdr:colOff>
      <xdr:row>2</xdr:row>
      <xdr:rowOff>281655</xdr:rowOff>
    </xdr:to>
    <xdr:pic>
      <xdr:nvPicPr>
        <xdr:cNvPr id="3" name="Imagen 2" descr="Logo_IGAC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917" y="241299"/>
          <a:ext cx="2625725" cy="554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425162</xdr:colOff>
      <xdr:row>170</xdr:row>
      <xdr:rowOff>98126</xdr:rowOff>
    </xdr:from>
    <xdr:to>
      <xdr:col>9</xdr:col>
      <xdr:colOff>131511</xdr:colOff>
      <xdr:row>181</xdr:row>
      <xdr:rowOff>83932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84A5EE-20DC-4762-A1B2-FD40C8F89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2195382" y="32271542"/>
          <a:ext cx="1945234" cy="42585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47625</xdr:rowOff>
    </xdr:from>
    <xdr:to>
      <xdr:col>2</xdr:col>
      <xdr:colOff>390525</xdr:colOff>
      <xdr:row>2</xdr:row>
      <xdr:rowOff>190500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355DED7B-4B87-42E5-B95C-5FCC798FD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561975" y="47625"/>
          <a:ext cx="5429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234724</xdr:colOff>
      <xdr:row>29</xdr:row>
      <xdr:rowOff>108856</xdr:rowOff>
    </xdr:from>
    <xdr:to>
      <xdr:col>20</xdr:col>
      <xdr:colOff>858951</xdr:colOff>
      <xdr:row>60</xdr:row>
      <xdr:rowOff>28164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334711-8558-43E7-89D1-6A2B2C9B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47625</xdr:rowOff>
    </xdr:from>
    <xdr:to>
      <xdr:col>2</xdr:col>
      <xdr:colOff>390525</xdr:colOff>
      <xdr:row>2</xdr:row>
      <xdr:rowOff>190500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1890FC1B-BF8B-4E0D-B909-A257DEC48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561975" y="47625"/>
          <a:ext cx="5429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119063</xdr:colOff>
      <xdr:row>29</xdr:row>
      <xdr:rowOff>0</xdr:rowOff>
    </xdr:from>
    <xdr:to>
      <xdr:col>20</xdr:col>
      <xdr:colOff>734219</xdr:colOff>
      <xdr:row>59</xdr:row>
      <xdr:rowOff>71253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A0919F-EAA8-44E0-A655-3F00EC985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520473</xdr:colOff>
      <xdr:row>25</xdr:row>
      <xdr:rowOff>54428</xdr:rowOff>
    </xdr:from>
    <xdr:to>
      <xdr:col>20</xdr:col>
      <xdr:colOff>1144700</xdr:colOff>
      <xdr:row>55</xdr:row>
      <xdr:rowOff>137021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ABC3-0AF3-4A58-8A9C-04C1D2E6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435428</xdr:colOff>
      <xdr:row>0</xdr:row>
      <xdr:rowOff>0</xdr:rowOff>
    </xdr:from>
    <xdr:to>
      <xdr:col>2</xdr:col>
      <xdr:colOff>466422</xdr:colOff>
      <xdr:row>2</xdr:row>
      <xdr:rowOff>141665</xdr:rowOff>
    </xdr:to>
    <xdr:pic>
      <xdr:nvPicPr>
        <xdr:cNvPr id="3" name="Imagen 2" descr="\\Mpramirez\mis documentos\Mis imágenes\Logo Igac_color_vert.jpg">
          <a:extLst>
            <a:ext uri="{FF2B5EF4-FFF2-40B4-BE49-F238E27FC236}">
              <a16:creationId xmlns:a16="http://schemas.microsoft.com/office/drawing/2014/main" id="{33635704-4168-4598-852E-66C8E9054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642257" y="0"/>
          <a:ext cx="553508" cy="642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119063</xdr:colOff>
      <xdr:row>25</xdr:row>
      <xdr:rowOff>0</xdr:rowOff>
    </xdr:from>
    <xdr:to>
      <xdr:col>20</xdr:col>
      <xdr:colOff>734219</xdr:colOff>
      <xdr:row>55</xdr:row>
      <xdr:rowOff>71253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48FB08-820F-432D-A2BE-96217F333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</xdr:row>
      <xdr:rowOff>22860</xdr:rowOff>
    </xdr:from>
    <xdr:to>
      <xdr:col>2</xdr:col>
      <xdr:colOff>370628</xdr:colOff>
      <xdr:row>2</xdr:row>
      <xdr:rowOff>169968</xdr:rowOff>
    </xdr:to>
    <xdr:pic>
      <xdr:nvPicPr>
        <xdr:cNvPr id="3" name="Imagen 2" descr="\\Mpramirez\mis documentos\Mis imágenes\Logo Igac_color_vert.jpg">
          <a:extLst>
            <a:ext uri="{FF2B5EF4-FFF2-40B4-BE49-F238E27FC236}">
              <a16:creationId xmlns:a16="http://schemas.microsoft.com/office/drawing/2014/main" id="{3E7E8327-E10F-4801-B602-D8531A852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2"/>
        <a:stretch>
          <a:fillRect/>
        </a:stretch>
      </xdr:blipFill>
      <xdr:spPr bwMode="auto">
        <a:xfrm>
          <a:off x="548640" y="22860"/>
          <a:ext cx="553508" cy="642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5F3687\Copia%20de%20F50100-11-10V1%20a%20F50100-26-11V1%20Formatos%20estudio%20de%20zonas%20homogeneas%20fisicas%20y%20geoeconomicas-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CBY/NORMAS/Manuales%20y%20Formatos/F50100-11-10V1%20a%20F50100-22-10V1%20Formatos%20estudio%20de%20zonas%20homogeneas%20fisicas%20y%20geoeconomic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LI\APUS\EXCEL%20EJERCICIOS%20-%20VALORES_EDIFICIOS_INST_HOTELES-RVMF-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O"/>
      <sheetName val="MENU"/>
      <sheetName val="F50100-11-10-V1"/>
      <sheetName val="F50100-12-10-V1"/>
      <sheetName val="F50100-13-10-V2"/>
      <sheetName val="F50100-14-10-V2"/>
      <sheetName val="F50100-15-10-V2"/>
      <sheetName val="F50100-16-10-V2"/>
      <sheetName val="F50100-17-10-V1"/>
      <sheetName val="F50100-22-10-V1"/>
      <sheetName val="encuestas (2)"/>
      <sheetName val="F50100-18-10-V1"/>
      <sheetName val="F50100-20-10-V2"/>
      <sheetName val="F50100-19-10-V2"/>
      <sheetName val="50100-21-10-V1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O"/>
      <sheetName val="MENU"/>
      <sheetName val="F50100-11-10-V1"/>
      <sheetName val="F50100-12-10-V1"/>
      <sheetName val="F50100-13-10-V2"/>
      <sheetName val="F50100-14-10-V2"/>
      <sheetName val="F50100-15-10-V2"/>
      <sheetName val="F50100-16-10-V2"/>
      <sheetName val="F50100-17-10-V1"/>
      <sheetName val="F50100-22-10-V1"/>
      <sheetName val="encuestas (2)"/>
      <sheetName val="F50100-18-10-V1"/>
      <sheetName val="F50100-20-10-V2"/>
      <sheetName val="F50100-19-10-V2"/>
      <sheetName val="50100-21-10-V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Presupuestos"/>
      <sheetName val="Val. Reposición"/>
      <sheetName val="Puntajes"/>
      <sheetName val="Reg_Edu"/>
      <sheetName val="Reg_Salud"/>
      <sheetName val="Reg_Igle"/>
      <sheetName val="Reg_Edi"/>
      <sheetName val="Reg_Hot"/>
      <sheetName val="Val_Edu"/>
      <sheetName val="Val_Salud"/>
      <sheetName val="Val_Igle"/>
      <sheetName val="Val_Ed"/>
      <sheetName val="Val_Hot"/>
    </sheetNames>
    <sheetDataSet>
      <sheetData sheetId="0"/>
      <sheetData sheetId="1"/>
      <sheetData sheetId="2"/>
      <sheetData sheetId="3">
        <row r="33">
          <cell r="Q33">
            <v>47</v>
          </cell>
          <cell r="U33">
            <v>2641120.2974028336</v>
          </cell>
        </row>
        <row r="34">
          <cell r="Q34">
            <v>55</v>
          </cell>
          <cell r="U34">
            <v>3169510.4983434947</v>
          </cell>
        </row>
        <row r="35">
          <cell r="Q35">
            <v>59</v>
          </cell>
          <cell r="U35">
            <v>3328050.7710745204</v>
          </cell>
        </row>
        <row r="36">
          <cell r="Q36">
            <v>49</v>
          </cell>
          <cell r="U36">
            <v>2703288.3060837919</v>
          </cell>
        </row>
        <row r="37">
          <cell r="Q37">
            <v>57</v>
          </cell>
          <cell r="U37">
            <v>3244116.019481312</v>
          </cell>
        </row>
        <row r="38">
          <cell r="Q38">
            <v>61</v>
          </cell>
          <cell r="U38">
            <v>3406388.0923356102</v>
          </cell>
        </row>
        <row r="39">
          <cell r="Q39">
            <v>93</v>
          </cell>
          <cell r="U39">
            <v>5836896.8202399211</v>
          </cell>
        </row>
      </sheetData>
      <sheetData sheetId="4">
        <row r="8">
          <cell r="C8">
            <v>21</v>
          </cell>
          <cell r="D8">
            <v>691375.73144770262</v>
          </cell>
        </row>
        <row r="9">
          <cell r="C9">
            <v>29</v>
          </cell>
          <cell r="D9">
            <v>1145624.8563776219</v>
          </cell>
        </row>
        <row r="10">
          <cell r="C10">
            <v>37</v>
          </cell>
          <cell r="D10">
            <v>1375226.0631397313</v>
          </cell>
        </row>
        <row r="11">
          <cell r="C11">
            <v>24</v>
          </cell>
          <cell r="D11">
            <v>863383.05668885412</v>
          </cell>
        </row>
        <row r="12">
          <cell r="C12">
            <v>32</v>
          </cell>
          <cell r="D12">
            <v>1430644.7931675189</v>
          </cell>
        </row>
        <row r="13">
          <cell r="C13">
            <v>40</v>
          </cell>
          <cell r="D13">
            <v>1717368.4698847057</v>
          </cell>
        </row>
        <row r="14">
          <cell r="C14">
            <v>38</v>
          </cell>
          <cell r="D14">
            <v>1555970.399405347</v>
          </cell>
        </row>
        <row r="15">
          <cell r="C15">
            <v>46</v>
          </cell>
          <cell r="D15">
            <v>1867262.3586576341</v>
          </cell>
        </row>
        <row r="16">
          <cell r="C16">
            <v>50</v>
          </cell>
          <cell r="D16">
            <v>1930841.01332742</v>
          </cell>
        </row>
        <row r="17">
          <cell r="C17">
            <v>51</v>
          </cell>
          <cell r="D17">
            <v>2479057.562161339</v>
          </cell>
        </row>
        <row r="18">
          <cell r="C18">
            <v>59</v>
          </cell>
          <cell r="D18">
            <v>2984604.7183676478</v>
          </cell>
        </row>
        <row r="19">
          <cell r="C19">
            <v>63</v>
          </cell>
          <cell r="D19">
            <v>3095398.8477698169</v>
          </cell>
        </row>
        <row r="20">
          <cell r="C20">
            <v>78</v>
          </cell>
          <cell r="D20">
            <v>3469595.1316231135</v>
          </cell>
        </row>
        <row r="21">
          <cell r="C21">
            <v>88</v>
          </cell>
          <cell r="D21">
            <v>3598393.0155172423</v>
          </cell>
        </row>
      </sheetData>
      <sheetData sheetId="5">
        <row r="8">
          <cell r="C8">
            <v>28</v>
          </cell>
          <cell r="D8">
            <v>959029.53739166912</v>
          </cell>
        </row>
        <row r="9">
          <cell r="C9">
            <v>36</v>
          </cell>
          <cell r="D9">
            <v>1589133.1240910578</v>
          </cell>
        </row>
        <row r="10">
          <cell r="C10">
            <v>44</v>
          </cell>
          <cell r="D10">
            <v>1907620.3504861179</v>
          </cell>
        </row>
        <row r="11">
          <cell r="C11">
            <v>37</v>
          </cell>
          <cell r="D11">
            <v>2233588.6802769881</v>
          </cell>
        </row>
        <row r="12">
          <cell r="C12">
            <v>45</v>
          </cell>
          <cell r="D12">
            <v>2689078.0657127048</v>
          </cell>
        </row>
        <row r="13">
          <cell r="C13">
            <v>49</v>
          </cell>
          <cell r="D13">
            <v>2788901.6910496149</v>
          </cell>
        </row>
        <row r="14">
          <cell r="C14">
            <v>58</v>
          </cell>
          <cell r="D14">
            <v>2775526.4993337821</v>
          </cell>
        </row>
        <row r="15">
          <cell r="C15">
            <v>66</v>
          </cell>
          <cell r="D15">
            <v>3341531.7225001673</v>
          </cell>
        </row>
        <row r="16">
          <cell r="C16">
            <v>72</v>
          </cell>
          <cell r="D16">
            <v>3465575.6522660558</v>
          </cell>
        </row>
        <row r="17">
          <cell r="C17">
            <v>80</v>
          </cell>
          <cell r="D17">
            <v>4173190.3058057348</v>
          </cell>
        </row>
        <row r="18">
          <cell r="C18">
            <v>89</v>
          </cell>
          <cell r="D18">
            <v>4328106.9632498054</v>
          </cell>
        </row>
      </sheetData>
      <sheetData sheetId="6">
        <row r="8">
          <cell r="C8">
            <v>47</v>
          </cell>
          <cell r="D8">
            <v>2641120.2974028336</v>
          </cell>
        </row>
        <row r="9">
          <cell r="C9">
            <v>55</v>
          </cell>
          <cell r="D9">
            <v>3169510.4983434947</v>
          </cell>
        </row>
        <row r="10">
          <cell r="C10">
            <v>59</v>
          </cell>
          <cell r="D10">
            <v>3328050.7710745204</v>
          </cell>
        </row>
        <row r="11">
          <cell r="C11">
            <v>49</v>
          </cell>
          <cell r="D11">
            <v>2703288.3060837919</v>
          </cell>
        </row>
        <row r="12">
          <cell r="C12">
            <v>57</v>
          </cell>
          <cell r="D12">
            <v>3244116.019481312</v>
          </cell>
        </row>
        <row r="13">
          <cell r="C13">
            <v>61</v>
          </cell>
          <cell r="D13">
            <v>3406388.0923356102</v>
          </cell>
        </row>
        <row r="14">
          <cell r="C14">
            <v>93</v>
          </cell>
          <cell r="D14">
            <v>5836896.8202399211</v>
          </cell>
        </row>
        <row r="15">
          <cell r="C15">
            <v>97</v>
          </cell>
          <cell r="D15">
            <v>6053573.3863623738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BX131"/>
  <sheetViews>
    <sheetView showGridLines="0" topLeftCell="A2" zoomScale="86" zoomScaleNormal="86" workbookViewId="0">
      <selection activeCell="M4" sqref="M4"/>
    </sheetView>
  </sheetViews>
  <sheetFormatPr defaultColWidth="0" defaultRowHeight="0" customHeight="1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4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8.28515625" style="73" bestFit="1" customWidth="1"/>
    <col min="18" max="18" width="10.28515625" style="73" customWidth="1"/>
    <col min="19" max="19" width="12.7109375" style="73" bestFit="1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 customWidth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69"/>
      <c r="C2" s="70"/>
      <c r="D2" s="603" t="s">
        <v>0</v>
      </c>
      <c r="E2" s="604"/>
      <c r="F2" s="604"/>
      <c r="G2" s="604"/>
      <c r="H2" s="604"/>
      <c r="I2" s="604"/>
      <c r="J2" s="604"/>
      <c r="K2" s="604"/>
      <c r="L2" s="605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 t="s">
        <v>4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</row>
    <row r="5" spans="2:28" s="84" customFormat="1" ht="21.75" customHeight="1">
      <c r="B5" s="609" t="s">
        <v>6</v>
      </c>
      <c r="C5" s="610"/>
      <c r="D5" s="610"/>
      <c r="E5" s="610"/>
      <c r="F5" s="611"/>
      <c r="G5" s="612" t="s">
        <v>7</v>
      </c>
      <c r="H5" s="610"/>
      <c r="I5" s="610"/>
      <c r="J5" s="610"/>
      <c r="K5" s="611"/>
      <c r="L5" s="612" t="s">
        <v>8</v>
      </c>
      <c r="M5" s="610"/>
      <c r="N5" s="613"/>
    </row>
    <row r="6" spans="2:28" ht="12.75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16</v>
      </c>
      <c r="P6" s="88"/>
      <c r="Q6" s="90">
        <f>SUM(C8:C65)</f>
        <v>2258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294" t="s">
        <v>12</v>
      </c>
      <c r="L7" s="134" t="s">
        <v>13</v>
      </c>
      <c r="M7" s="294" t="s">
        <v>14</v>
      </c>
      <c r="N7" s="295" t="s">
        <v>15</v>
      </c>
      <c r="O7" s="88" t="s">
        <v>25</v>
      </c>
      <c r="P7" s="88"/>
      <c r="Q7" s="90" t="e">
        <f>SUM(D8:D65)</f>
        <v>#REF!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 ht="12.75">
      <c r="B8" s="96">
        <v>1</v>
      </c>
      <c r="C8" s="97">
        <f>+Puntajes!Q8</f>
        <v>1</v>
      </c>
      <c r="D8" s="98" t="e">
        <f>+Puntajes!U8</f>
        <v>#REF!</v>
      </c>
      <c r="E8" s="99" t="e">
        <f t="shared" ref="E8:E65" si="0">IF(C8&gt;0,+$K$8+$K$9*C8,0)</f>
        <v>#REF!</v>
      </c>
      <c r="F8" s="99" t="e">
        <f t="shared" ref="F8:F65" si="1">IF($L$9&gt;0,+$L$8*C8^$L$9,0)</f>
        <v>#REF!</v>
      </c>
      <c r="G8" s="99" t="e">
        <f t="shared" ref="G8:G65" si="2">IF(C8&gt;0,+$M$8*EXP($M$9*C8),0)</f>
        <v>#REF!</v>
      </c>
      <c r="H8" s="99" t="e">
        <f t="shared" ref="H8:H65" si="3">IF(C8&gt;0,+$N$8+$N$9*LN(C8),0)</f>
        <v>#REF!</v>
      </c>
      <c r="I8" s="88"/>
      <c r="J8" s="101" t="s">
        <v>36</v>
      </c>
      <c r="K8" s="102" t="e">
        <f>IF((Q20*Q10-Q6^2)&gt;0,(Q7*Q10-Q6*Q8)/(Q20*Q10-Q6^2),0)</f>
        <v>#REF!</v>
      </c>
      <c r="L8" s="102" t="e">
        <f>IF(C8=0,0,EXP((Q17*Q18-Q16*Q14)/(Q17^2-Q20*Q14)))</f>
        <v>#REF!</v>
      </c>
      <c r="M8" s="102" t="e">
        <f>IF(C8=0,0,EXP((Q13*Q6-Q16*Q10)/(Q6^2-Q20*Q10)))</f>
        <v>#REF!</v>
      </c>
      <c r="N8" s="103" t="e">
        <f>IF(Q20&gt;0,(Q7-N9*Q17)/Q20,0)</f>
        <v>#REF!</v>
      </c>
      <c r="O8" s="88" t="s">
        <v>37</v>
      </c>
      <c r="P8" s="88"/>
      <c r="Q8" s="90" t="e">
        <f>+S66</f>
        <v>#REF!</v>
      </c>
      <c r="R8" s="88"/>
      <c r="S8" s="90" t="e">
        <f t="shared" ref="S8:S65" si="4">+C8*D8</f>
        <v>#REF!</v>
      </c>
      <c r="T8" s="90">
        <f t="shared" ref="T8:U23" si="5">(C8)^2</f>
        <v>1</v>
      </c>
      <c r="U8" s="90" t="e">
        <f t="shared" si="5"/>
        <v>#REF!</v>
      </c>
      <c r="V8" s="73">
        <f t="shared" ref="V8:V65" si="6">IF(C8&gt;0,LN(C8),0)</f>
        <v>0</v>
      </c>
      <c r="W8" s="73">
        <f t="shared" ref="W8:W65" si="7">(V8)^2</f>
        <v>0</v>
      </c>
      <c r="X8" s="73" t="e">
        <f t="shared" ref="X8:X65" si="8">IF(D8&gt;0,LN(D8),0)</f>
        <v>#REF!</v>
      </c>
      <c r="Y8" s="73" t="e">
        <f t="shared" ref="Y8:Y65" si="9">(X8)^2</f>
        <v>#REF!</v>
      </c>
      <c r="Z8" s="73" t="e">
        <f t="shared" ref="Z8:Z65" si="10">+X8*C8</f>
        <v>#REF!</v>
      </c>
      <c r="AA8" s="73" t="e">
        <f t="shared" ref="AA8:AA65" si="11">+D8*V8</f>
        <v>#REF!</v>
      </c>
      <c r="AB8" s="73" t="e">
        <f>+V8*X8</f>
        <v>#REF!</v>
      </c>
    </row>
    <row r="9" spans="2:28" ht="12.75">
      <c r="B9" s="96">
        <v>2</v>
      </c>
      <c r="C9" s="97">
        <f>+Puntajes!Q9</f>
        <v>6</v>
      </c>
      <c r="D9" s="98" t="e">
        <f>+Puntajes!U9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IF((Q20*Q10-Q6^2)&gt;0,(Q20*Q8-Q6*Q7)/(Q20*Q10-Q6^2),0)</f>
        <v>#REF!</v>
      </c>
      <c r="L9" s="104" t="e">
        <f>IF(Q17&gt;0,(Q16-Q20*LN(L8))/Q17,0)</f>
        <v>#REF!</v>
      </c>
      <c r="M9" s="104" t="e">
        <f>IF(Q6&gt;0,(Q16-Q20*LN(M8))/Q6,0)</f>
        <v>#REF!</v>
      </c>
      <c r="N9" s="103" t="e">
        <f>IF((Q20*Q14-Q17^2)&gt;0,(Q20*Q19-Q17*Q7)/(Q20*Q14-Q17^2),0)</f>
        <v>#REF!</v>
      </c>
      <c r="O9" s="88"/>
      <c r="P9" s="88"/>
      <c r="Q9" s="90"/>
      <c r="R9" s="88"/>
      <c r="S9" s="90" t="e">
        <f t="shared" si="4"/>
        <v>#REF!</v>
      </c>
      <c r="T9" s="90">
        <f t="shared" si="5"/>
        <v>36</v>
      </c>
      <c r="U9" s="90" t="e">
        <f t="shared" si="5"/>
        <v>#REF!</v>
      </c>
      <c r="V9" s="73">
        <f t="shared" si="6"/>
        <v>1.791759469228055</v>
      </c>
      <c r="W9" s="73">
        <f t="shared" si="7"/>
        <v>3.2104019955684011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65" si="12">+V9*X9</f>
        <v>#REF!</v>
      </c>
    </row>
    <row r="10" spans="2:28" ht="14.25">
      <c r="B10" s="96">
        <v>3</v>
      </c>
      <c r="C10" s="97">
        <f>+Puntajes!Q10</f>
        <v>11</v>
      </c>
      <c r="D10" s="98" t="e">
        <f>+Puntajes!U10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IF(((Q20*Q10-Q6^2)*(Q20*Q11-Q7^2))^0.5&gt;0,(Q20*Q8-Q6*Q7)/((Q20*Q10-Q6^2)*(Q20*Q11-Q7^2))^0.5,0)</f>
        <v>#REF!</v>
      </c>
      <c r="L10" s="104" t="e">
        <f>IF((Q20*Q14-Q17^2)*(Q20*Q15-Q16^2)&gt;0,(Q20*Q18-Q17*Q16)/((Q20*Q14-Q17^2)*(Q20*Q15-Q16^2))^0.5,0)</f>
        <v>#REF!</v>
      </c>
      <c r="M10" s="104" t="e">
        <f>IF((Q20*Q10-Q6^2)*(Q20*Q15-Q16^2)&gt;0,(Q20*Q13-Q6*Q16)/((Q20*Q10-Q6^2)*(Q20*Q15-Q16^2))^0.5,0)</f>
        <v>#REF!</v>
      </c>
      <c r="N10" s="105" t="e">
        <f>IF(C8=0,0,(Q20*Q19-Q17*Q7)/((Q20*Q14-Q17^2)*(Q20*Q11-Q7^2))^0.5)</f>
        <v>#REF!</v>
      </c>
      <c r="O10" s="88" t="s">
        <v>40</v>
      </c>
      <c r="P10" s="88"/>
      <c r="Q10" s="90">
        <f>SUM(T8:T65)</f>
        <v>122660</v>
      </c>
      <c r="R10" s="88"/>
      <c r="S10" s="90" t="e">
        <f t="shared" si="4"/>
        <v>#REF!</v>
      </c>
      <c r="T10" s="90">
        <f t="shared" si="5"/>
        <v>121</v>
      </c>
      <c r="U10" s="90" t="e">
        <f t="shared" si="5"/>
        <v>#REF!</v>
      </c>
      <c r="V10" s="73">
        <f t="shared" si="6"/>
        <v>2.3978952727983707</v>
      </c>
      <c r="W10" s="73">
        <f t="shared" si="7"/>
        <v>5.7499017393087728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+Puntajes!Q11</f>
        <v>11</v>
      </c>
      <c r="D11" s="98" t="e">
        <f>+Puntajes!U11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296" t="e">
        <f>(L10)^2</f>
        <v>#REF!</v>
      </c>
      <c r="M11" s="107" t="e">
        <f>(M10)^2</f>
        <v>#REF!</v>
      </c>
      <c r="N11" s="108" t="e">
        <f>N10^2</f>
        <v>#REF!</v>
      </c>
      <c r="O11" s="88" t="s">
        <v>42</v>
      </c>
      <c r="P11" s="88"/>
      <c r="Q11" s="90" t="e">
        <f>SUM(U8:U65)</f>
        <v>#REF!</v>
      </c>
      <c r="R11" s="88"/>
      <c r="S11" s="90" t="e">
        <f t="shared" si="4"/>
        <v>#REF!</v>
      </c>
      <c r="T11" s="90">
        <f t="shared" si="5"/>
        <v>121</v>
      </c>
      <c r="U11" s="90" t="e">
        <f t="shared" si="5"/>
        <v>#REF!</v>
      </c>
      <c r="V11" s="73">
        <f t="shared" si="6"/>
        <v>2.3978952727983707</v>
      </c>
      <c r="W11" s="73">
        <f t="shared" si="7"/>
        <v>5.7499017393087728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 ht="12.75">
      <c r="B12" s="96">
        <v>5</v>
      </c>
      <c r="C12" s="97">
        <f>+Puntajes!Q12</f>
        <v>17</v>
      </c>
      <c r="D12" s="98" t="e">
        <f>+Puntajes!U12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/>
      <c r="P12" s="88"/>
      <c r="Q12" s="90"/>
      <c r="R12" s="88"/>
      <c r="S12" s="90" t="e">
        <f t="shared" si="4"/>
        <v>#REF!</v>
      </c>
      <c r="T12" s="90">
        <f t="shared" si="5"/>
        <v>289</v>
      </c>
      <c r="U12" s="90" t="e">
        <f t="shared" si="5"/>
        <v>#REF!</v>
      </c>
      <c r="V12" s="73">
        <f t="shared" si="6"/>
        <v>2.8332133440562162</v>
      </c>
      <c r="W12" s="73">
        <f t="shared" si="7"/>
        <v>8.0270978529382067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 ht="12.75">
      <c r="B13" s="96">
        <v>6</v>
      </c>
      <c r="C13" s="97">
        <f>+Puntajes!Q13</f>
        <v>13</v>
      </c>
      <c r="D13" s="98" t="e">
        <f>+Puntajes!U13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43</v>
      </c>
      <c r="P13" s="88"/>
      <c r="Q13" s="90" t="e">
        <f>+Z66</f>
        <v>#REF!</v>
      </c>
      <c r="R13" s="88"/>
      <c r="S13" s="90" t="e">
        <f t="shared" si="4"/>
        <v>#REF!</v>
      </c>
      <c r="T13" s="90">
        <f t="shared" si="5"/>
        <v>169</v>
      </c>
      <c r="U13" s="90" t="e">
        <f t="shared" si="5"/>
        <v>#REF!</v>
      </c>
      <c r="V13" s="73">
        <f t="shared" si="6"/>
        <v>2.5649493574615367</v>
      </c>
      <c r="W13" s="73">
        <f t="shared" si="7"/>
        <v>6.5789652063423505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4.25">
      <c r="B14" s="96">
        <v>7</v>
      </c>
      <c r="C14" s="97">
        <f>+Puntajes!Q14</f>
        <v>21</v>
      </c>
      <c r="D14" s="98" t="e">
        <f>+Puntajes!U14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44</v>
      </c>
      <c r="P14" s="88"/>
      <c r="Q14" s="90">
        <f>SUM(W8:W65)</f>
        <v>716.70968846265828</v>
      </c>
      <c r="R14" s="88"/>
      <c r="S14" s="90" t="e">
        <f t="shared" si="4"/>
        <v>#REF!</v>
      </c>
      <c r="T14" s="90">
        <f t="shared" si="5"/>
        <v>441</v>
      </c>
      <c r="U14" s="90" t="e">
        <f t="shared" si="5"/>
        <v>#REF!</v>
      </c>
      <c r="V14" s="73">
        <f t="shared" si="6"/>
        <v>3.044522437723423</v>
      </c>
      <c r="W14" s="73">
        <f t="shared" si="7"/>
        <v>9.2691168738013747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4.25">
      <c r="B15" s="96">
        <v>8</v>
      </c>
      <c r="C15" s="97">
        <f>+Puntajes!Q15</f>
        <v>16</v>
      </c>
      <c r="D15" s="98" t="e">
        <f>+Puntajes!U15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45</v>
      </c>
      <c r="P15" s="88"/>
      <c r="Q15" s="90" t="e">
        <f>SUM(Y8:Y65)</f>
        <v>#REF!</v>
      </c>
      <c r="R15" s="88"/>
      <c r="S15" s="90" t="e">
        <f t="shared" si="4"/>
        <v>#REF!</v>
      </c>
      <c r="T15" s="90">
        <f t="shared" si="5"/>
        <v>256</v>
      </c>
      <c r="U15" s="90" t="e">
        <f t="shared" si="5"/>
        <v>#REF!</v>
      </c>
      <c r="V15" s="73">
        <f t="shared" si="6"/>
        <v>2.7725887222397811</v>
      </c>
      <c r="W15" s="73">
        <f t="shared" si="7"/>
        <v>7.6872482226912222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 ht="12.75">
      <c r="B16" s="96">
        <v>9</v>
      </c>
      <c r="C16" s="97">
        <f>+Puntajes!Q16</f>
        <v>24</v>
      </c>
      <c r="D16" s="98" t="e">
        <f>+Puntajes!U16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46</v>
      </c>
      <c r="P16" s="88"/>
      <c r="Q16" s="90" t="e">
        <f>SUM(X8:X65)</f>
        <v>#REF!</v>
      </c>
      <c r="R16" s="88"/>
      <c r="S16" s="90" t="e">
        <f t="shared" si="4"/>
        <v>#REF!</v>
      </c>
      <c r="T16" s="90">
        <f t="shared" si="5"/>
        <v>576</v>
      </c>
      <c r="U16" s="90" t="e">
        <f t="shared" si="5"/>
        <v>#REF!</v>
      </c>
      <c r="V16" s="73">
        <f t="shared" si="6"/>
        <v>3.1780538303479458</v>
      </c>
      <c r="W16" s="73">
        <f t="shared" si="7"/>
        <v>10.100026148589249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 ht="12.75">
      <c r="B17" s="96">
        <v>10</v>
      </c>
      <c r="C17" s="97">
        <f>+Puntajes!Q17</f>
        <v>32</v>
      </c>
      <c r="D17" s="98" t="e">
        <f>+Puntajes!U17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47</v>
      </c>
      <c r="P17" s="88"/>
      <c r="Q17" s="90">
        <f>SUM(V8:V65)</f>
        <v>198.85179723567023</v>
      </c>
      <c r="R17" s="88"/>
      <c r="S17" s="90" t="e">
        <f t="shared" si="4"/>
        <v>#REF!</v>
      </c>
      <c r="T17" s="90">
        <f t="shared" si="5"/>
        <v>1024</v>
      </c>
      <c r="U17" s="90" t="e">
        <f t="shared" si="5"/>
        <v>#REF!</v>
      </c>
      <c r="V17" s="73">
        <f t="shared" si="6"/>
        <v>3.4657359027997265</v>
      </c>
      <c r="W17" s="73">
        <f t="shared" si="7"/>
        <v>12.011325347955035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 ht="12.75">
      <c r="B18" s="96">
        <v>11</v>
      </c>
      <c r="C18" s="97">
        <f>+Puntajes!Q18</f>
        <v>17</v>
      </c>
      <c r="D18" s="98" t="e">
        <f>+Puntajes!U18</f>
        <v>#REF!</v>
      </c>
      <c r="E18" s="99" t="e">
        <f t="shared" si="0"/>
        <v>#REF!</v>
      </c>
      <c r="F18" s="99" t="e">
        <f t="shared" si="1"/>
        <v>#REF!</v>
      </c>
      <c r="G18" s="99" t="e">
        <f t="shared" si="2"/>
        <v>#REF!</v>
      </c>
      <c r="H18" s="99" t="e">
        <f t="shared" si="3"/>
        <v>#REF!</v>
      </c>
      <c r="I18" s="88"/>
      <c r="N18" s="89"/>
      <c r="O18" s="88" t="s">
        <v>48</v>
      </c>
      <c r="P18" s="88"/>
      <c r="Q18" s="90" t="e">
        <f>+AB66</f>
        <v>#REF!</v>
      </c>
      <c r="R18" s="88"/>
      <c r="S18" s="90" t="e">
        <f t="shared" si="4"/>
        <v>#REF!</v>
      </c>
      <c r="T18" s="90">
        <f t="shared" si="5"/>
        <v>289</v>
      </c>
      <c r="U18" s="90" t="e">
        <f t="shared" si="5"/>
        <v>#REF!</v>
      </c>
      <c r="V18" s="73">
        <f t="shared" si="6"/>
        <v>2.8332133440562162</v>
      </c>
      <c r="W18" s="73">
        <f t="shared" si="7"/>
        <v>8.0270978529382067</v>
      </c>
      <c r="X18" s="73" t="e">
        <f t="shared" si="8"/>
        <v>#REF!</v>
      </c>
      <c r="Y18" s="73" t="e">
        <f t="shared" si="9"/>
        <v>#REF!</v>
      </c>
      <c r="Z18" s="73" t="e">
        <f t="shared" si="10"/>
        <v>#REF!</v>
      </c>
      <c r="AA18" s="73" t="e">
        <f t="shared" si="11"/>
        <v>#REF!</v>
      </c>
      <c r="AB18" s="73" t="e">
        <f t="shared" si="12"/>
        <v>#REF!</v>
      </c>
    </row>
    <row r="19" spans="2:28" ht="12.75">
      <c r="B19" s="96">
        <v>12</v>
      </c>
      <c r="C19" s="97">
        <f>+Puntajes!Q19</f>
        <v>25</v>
      </c>
      <c r="D19" s="98" t="e">
        <f>+Puntajes!U19</f>
        <v>#REF!</v>
      </c>
      <c r="E19" s="99" t="e">
        <f t="shared" si="0"/>
        <v>#REF!</v>
      </c>
      <c r="F19" s="99" t="e">
        <f t="shared" si="1"/>
        <v>#REF!</v>
      </c>
      <c r="G19" s="99" t="e">
        <f t="shared" si="2"/>
        <v>#REF!</v>
      </c>
      <c r="H19" s="99" t="e">
        <f t="shared" si="3"/>
        <v>#REF!</v>
      </c>
      <c r="I19" s="88"/>
      <c r="N19" s="89"/>
      <c r="O19" s="88" t="s">
        <v>49</v>
      </c>
      <c r="P19" s="88"/>
      <c r="Q19" s="90" t="e">
        <f>+AA66</f>
        <v>#REF!</v>
      </c>
      <c r="R19" s="88"/>
      <c r="S19" s="90" t="e">
        <f t="shared" si="4"/>
        <v>#REF!</v>
      </c>
      <c r="T19" s="90">
        <f t="shared" si="5"/>
        <v>625</v>
      </c>
      <c r="U19" s="90" t="e">
        <f t="shared" si="5"/>
        <v>#REF!</v>
      </c>
      <c r="V19" s="73">
        <f t="shared" si="6"/>
        <v>3.2188758248682006</v>
      </c>
      <c r="W19" s="73">
        <f t="shared" si="7"/>
        <v>10.361161575920939</v>
      </c>
      <c r="X19" s="73" t="e">
        <f t="shared" si="8"/>
        <v>#REF!</v>
      </c>
      <c r="Y19" s="73" t="e">
        <f t="shared" si="9"/>
        <v>#REF!</v>
      </c>
      <c r="Z19" s="73" t="e">
        <f t="shared" si="10"/>
        <v>#REF!</v>
      </c>
      <c r="AA19" s="73" t="e">
        <f t="shared" si="11"/>
        <v>#REF!</v>
      </c>
      <c r="AB19" s="73" t="e">
        <f t="shared" si="12"/>
        <v>#REF!</v>
      </c>
    </row>
    <row r="20" spans="2:28" ht="12.75">
      <c r="B20" s="96">
        <v>13</v>
      </c>
      <c r="C20" s="97">
        <f>+Puntajes!Q20</f>
        <v>33</v>
      </c>
      <c r="D20" s="98" t="e">
        <f>+Puntajes!U20</f>
        <v>#REF!</v>
      </c>
      <c r="E20" s="99" t="e">
        <f t="shared" si="0"/>
        <v>#REF!</v>
      </c>
      <c r="F20" s="99" t="e">
        <f t="shared" si="1"/>
        <v>#REF!</v>
      </c>
      <c r="G20" s="99" t="e">
        <f t="shared" si="2"/>
        <v>#REF!</v>
      </c>
      <c r="H20" s="99" t="e">
        <f t="shared" si="3"/>
        <v>#REF!</v>
      </c>
      <c r="I20" s="88"/>
      <c r="N20" s="89"/>
      <c r="O20" s="88" t="s">
        <v>50</v>
      </c>
      <c r="P20" s="88"/>
      <c r="Q20" s="90">
        <f>COUNTA(C8:C65)</f>
        <v>58</v>
      </c>
      <c r="R20" s="88"/>
      <c r="S20" s="90" t="e">
        <f t="shared" si="4"/>
        <v>#REF!</v>
      </c>
      <c r="T20" s="90">
        <f t="shared" si="5"/>
        <v>1089</v>
      </c>
      <c r="U20" s="90" t="e">
        <f t="shared" si="5"/>
        <v>#REF!</v>
      </c>
      <c r="V20" s="73">
        <f t="shared" si="6"/>
        <v>3.4965075614664802</v>
      </c>
      <c r="W20" s="73">
        <f t="shared" si="7"/>
        <v>12.225565127392272</v>
      </c>
      <c r="X20" s="73" t="e">
        <f t="shared" si="8"/>
        <v>#REF!</v>
      </c>
      <c r="Y20" s="73" t="e">
        <f t="shared" si="9"/>
        <v>#REF!</v>
      </c>
      <c r="Z20" s="73" t="e">
        <f t="shared" si="10"/>
        <v>#REF!</v>
      </c>
      <c r="AA20" s="73" t="e">
        <f t="shared" si="11"/>
        <v>#REF!</v>
      </c>
      <c r="AB20" s="73" t="e">
        <f t="shared" si="12"/>
        <v>#REF!</v>
      </c>
    </row>
    <row r="21" spans="2:28" ht="12.75">
      <c r="B21" s="96">
        <v>14</v>
      </c>
      <c r="C21" s="97">
        <f>+Puntajes!Q21</f>
        <v>19</v>
      </c>
      <c r="D21" s="98" t="e">
        <f>+Puntajes!U21</f>
        <v>#REF!</v>
      </c>
      <c r="E21" s="99" t="e">
        <f t="shared" si="0"/>
        <v>#REF!</v>
      </c>
      <c r="F21" s="99" t="e">
        <f t="shared" si="1"/>
        <v>#REF!</v>
      </c>
      <c r="G21" s="99" t="e">
        <f t="shared" si="2"/>
        <v>#REF!</v>
      </c>
      <c r="H21" s="99" t="e">
        <f t="shared" si="3"/>
        <v>#REF!</v>
      </c>
      <c r="I21" s="88"/>
      <c r="N21" s="89"/>
      <c r="O21" s="88"/>
      <c r="P21" s="88"/>
      <c r="Q21" s="90"/>
      <c r="R21" s="88"/>
      <c r="S21" s="90" t="e">
        <f t="shared" si="4"/>
        <v>#REF!</v>
      </c>
      <c r="T21" s="90">
        <f t="shared" si="5"/>
        <v>361</v>
      </c>
      <c r="U21" s="90" t="e">
        <f t="shared" si="5"/>
        <v>#REF!</v>
      </c>
      <c r="V21" s="73">
        <f t="shared" si="6"/>
        <v>2.9444389791664403</v>
      </c>
      <c r="W21" s="73">
        <f t="shared" si="7"/>
        <v>8.6697209020347081</v>
      </c>
      <c r="X21" s="73" t="e">
        <f t="shared" si="8"/>
        <v>#REF!</v>
      </c>
      <c r="Y21" s="73" t="e">
        <f t="shared" si="9"/>
        <v>#REF!</v>
      </c>
      <c r="Z21" s="73" t="e">
        <f t="shared" si="10"/>
        <v>#REF!</v>
      </c>
      <c r="AA21" s="73" t="e">
        <f t="shared" si="11"/>
        <v>#REF!</v>
      </c>
      <c r="AB21" s="73" t="e">
        <f t="shared" si="12"/>
        <v>#REF!</v>
      </c>
    </row>
    <row r="22" spans="2:28" ht="12.75">
      <c r="B22" s="96">
        <v>15</v>
      </c>
      <c r="C22" s="97">
        <f>+Puntajes!Q22</f>
        <v>27</v>
      </c>
      <c r="D22" s="98" t="e">
        <f>+Puntajes!U22</f>
        <v>#REF!</v>
      </c>
      <c r="E22" s="99" t="e">
        <f t="shared" si="0"/>
        <v>#REF!</v>
      </c>
      <c r="F22" s="99" t="e">
        <f t="shared" si="1"/>
        <v>#REF!</v>
      </c>
      <c r="G22" s="99" t="e">
        <f t="shared" si="2"/>
        <v>#REF!</v>
      </c>
      <c r="H22" s="99" t="e">
        <f t="shared" si="3"/>
        <v>#REF!</v>
      </c>
      <c r="I22" s="88"/>
      <c r="N22" s="89"/>
      <c r="O22" s="88"/>
      <c r="P22" s="88"/>
      <c r="Q22" s="90"/>
      <c r="R22" s="88"/>
      <c r="S22" s="90" t="e">
        <f t="shared" si="4"/>
        <v>#REF!</v>
      </c>
      <c r="T22" s="90">
        <f t="shared" si="5"/>
        <v>729</v>
      </c>
      <c r="U22" s="90" t="e">
        <f t="shared" si="5"/>
        <v>#REF!</v>
      </c>
      <c r="V22" s="73">
        <f t="shared" si="6"/>
        <v>3.2958368660043291</v>
      </c>
      <c r="W22" s="73">
        <f t="shared" si="7"/>
        <v>10.862540647313239</v>
      </c>
      <c r="X22" s="73" t="e">
        <f t="shared" si="8"/>
        <v>#REF!</v>
      </c>
      <c r="Y22" s="73" t="e">
        <f t="shared" si="9"/>
        <v>#REF!</v>
      </c>
      <c r="Z22" s="73" t="e">
        <f t="shared" si="10"/>
        <v>#REF!</v>
      </c>
      <c r="AA22" s="73" t="e">
        <f t="shared" si="11"/>
        <v>#REF!</v>
      </c>
      <c r="AB22" s="73" t="e">
        <f t="shared" si="12"/>
        <v>#REF!</v>
      </c>
    </row>
    <row r="23" spans="2:28" ht="12.75">
      <c r="B23" s="96">
        <v>16</v>
      </c>
      <c r="C23" s="97">
        <f>+Puntajes!Q23</f>
        <v>35</v>
      </c>
      <c r="D23" s="98" t="e">
        <f>+Puntajes!U23</f>
        <v>#REF!</v>
      </c>
      <c r="E23" s="99" t="e">
        <f t="shared" si="0"/>
        <v>#REF!</v>
      </c>
      <c r="F23" s="99" t="e">
        <f t="shared" si="1"/>
        <v>#REF!</v>
      </c>
      <c r="G23" s="99" t="e">
        <f t="shared" si="2"/>
        <v>#REF!</v>
      </c>
      <c r="H23" s="99" t="e">
        <f t="shared" si="3"/>
        <v>#REF!</v>
      </c>
      <c r="I23" s="88"/>
      <c r="N23" s="89"/>
      <c r="O23" s="88"/>
      <c r="P23" s="88"/>
      <c r="Q23" s="90"/>
      <c r="R23" s="88"/>
      <c r="S23" s="90" t="e">
        <f t="shared" si="4"/>
        <v>#REF!</v>
      </c>
      <c r="T23" s="90">
        <f t="shared" si="5"/>
        <v>1225</v>
      </c>
      <c r="U23" s="90" t="e">
        <f t="shared" si="5"/>
        <v>#REF!</v>
      </c>
      <c r="V23" s="73">
        <f t="shared" si="6"/>
        <v>3.5553480614894135</v>
      </c>
      <c r="W23" s="73">
        <f t="shared" si="7"/>
        <v>12.640499838336531</v>
      </c>
      <c r="X23" s="73" t="e">
        <f t="shared" si="8"/>
        <v>#REF!</v>
      </c>
      <c r="Y23" s="73" t="e">
        <f t="shared" si="9"/>
        <v>#REF!</v>
      </c>
      <c r="Z23" s="73" t="e">
        <f t="shared" si="10"/>
        <v>#REF!</v>
      </c>
      <c r="AA23" s="73" t="e">
        <f t="shared" si="11"/>
        <v>#REF!</v>
      </c>
      <c r="AB23" s="73" t="e">
        <f t="shared" si="12"/>
        <v>#REF!</v>
      </c>
    </row>
    <row r="24" spans="2:28" ht="12.75">
      <c r="B24" s="96">
        <v>17</v>
      </c>
      <c r="C24" s="97">
        <f>+Puntajes!Q24</f>
        <v>23</v>
      </c>
      <c r="D24" s="98" t="e">
        <f>+Puntajes!U24</f>
        <v>#REF!</v>
      </c>
      <c r="E24" s="99" t="e">
        <f t="shared" si="0"/>
        <v>#REF!</v>
      </c>
      <c r="F24" s="99" t="e">
        <f t="shared" si="1"/>
        <v>#REF!</v>
      </c>
      <c r="G24" s="99" t="e">
        <f t="shared" si="2"/>
        <v>#REF!</v>
      </c>
      <c r="H24" s="99" t="e">
        <f t="shared" si="3"/>
        <v>#REF!</v>
      </c>
      <c r="I24" s="88"/>
      <c r="N24" s="89"/>
      <c r="O24" s="88"/>
      <c r="P24" s="88"/>
      <c r="Q24" s="90"/>
      <c r="R24" s="88"/>
      <c r="S24" s="90" t="e">
        <f t="shared" si="4"/>
        <v>#REF!</v>
      </c>
      <c r="T24" s="90">
        <f t="shared" ref="T24:U65" si="13">(C24)^2</f>
        <v>529</v>
      </c>
      <c r="U24" s="90" t="e">
        <f t="shared" si="13"/>
        <v>#REF!</v>
      </c>
      <c r="V24" s="73">
        <f t="shared" si="6"/>
        <v>3.1354942159291497</v>
      </c>
      <c r="W24" s="73">
        <f t="shared" si="7"/>
        <v>9.8313239781251536</v>
      </c>
      <c r="X24" s="73" t="e">
        <f t="shared" si="8"/>
        <v>#REF!</v>
      </c>
      <c r="Y24" s="73" t="e">
        <f t="shared" si="9"/>
        <v>#REF!</v>
      </c>
      <c r="Z24" s="73" t="e">
        <f t="shared" si="10"/>
        <v>#REF!</v>
      </c>
      <c r="AA24" s="73" t="e">
        <f t="shared" si="11"/>
        <v>#REF!</v>
      </c>
      <c r="AB24" s="73" t="e">
        <f t="shared" si="12"/>
        <v>#REF!</v>
      </c>
    </row>
    <row r="25" spans="2:28" ht="12.75">
      <c r="B25" s="96">
        <v>18</v>
      </c>
      <c r="C25" s="97">
        <f>+Puntajes!Q25</f>
        <v>31</v>
      </c>
      <c r="D25" s="98" t="e">
        <f>+Puntajes!U25</f>
        <v>#REF!</v>
      </c>
      <c r="E25" s="99" t="e">
        <f t="shared" si="0"/>
        <v>#REF!</v>
      </c>
      <c r="F25" s="99" t="e">
        <f t="shared" si="1"/>
        <v>#REF!</v>
      </c>
      <c r="G25" s="99" t="e">
        <f t="shared" si="2"/>
        <v>#REF!</v>
      </c>
      <c r="H25" s="99" t="e">
        <f t="shared" si="3"/>
        <v>#REF!</v>
      </c>
      <c r="I25" s="88"/>
      <c r="N25" s="89"/>
      <c r="O25" s="88"/>
      <c r="P25" s="88"/>
      <c r="Q25" s="90"/>
      <c r="R25" s="88"/>
      <c r="S25" s="90" t="e">
        <f t="shared" si="4"/>
        <v>#REF!</v>
      </c>
      <c r="T25" s="90">
        <f t="shared" si="13"/>
        <v>961</v>
      </c>
      <c r="U25" s="90" t="e">
        <f t="shared" si="13"/>
        <v>#REF!</v>
      </c>
      <c r="V25" s="73">
        <f t="shared" si="6"/>
        <v>3.4339872044851463</v>
      </c>
      <c r="W25" s="73">
        <f t="shared" si="7"/>
        <v>11.79226812056771</v>
      </c>
      <c r="X25" s="73" t="e">
        <f t="shared" si="8"/>
        <v>#REF!</v>
      </c>
      <c r="Y25" s="73" t="e">
        <f t="shared" si="9"/>
        <v>#REF!</v>
      </c>
      <c r="Z25" s="73" t="e">
        <f t="shared" si="10"/>
        <v>#REF!</v>
      </c>
      <c r="AA25" s="73" t="e">
        <f t="shared" si="11"/>
        <v>#REF!</v>
      </c>
      <c r="AB25" s="73" t="e">
        <f t="shared" si="12"/>
        <v>#REF!</v>
      </c>
    </row>
    <row r="26" spans="2:28" ht="12.75">
      <c r="B26" s="96">
        <v>19</v>
      </c>
      <c r="C26" s="97">
        <f>+Puntajes!Q26</f>
        <v>39</v>
      </c>
      <c r="D26" s="98" t="e">
        <f>+Puntajes!U26</f>
        <v>#REF!</v>
      </c>
      <c r="E26" s="99" t="e">
        <f t="shared" si="0"/>
        <v>#REF!</v>
      </c>
      <c r="F26" s="99" t="e">
        <f t="shared" si="1"/>
        <v>#REF!</v>
      </c>
      <c r="G26" s="99" t="e">
        <f t="shared" si="2"/>
        <v>#REF!</v>
      </c>
      <c r="H26" s="99" t="e">
        <f t="shared" si="3"/>
        <v>#REF!</v>
      </c>
      <c r="I26" s="88"/>
      <c r="N26" s="89"/>
      <c r="O26" s="88"/>
      <c r="P26" s="88"/>
      <c r="Q26" s="90"/>
      <c r="R26" s="88"/>
      <c r="S26" s="90" t="e">
        <f t="shared" si="4"/>
        <v>#REF!</v>
      </c>
      <c r="T26" s="90">
        <f t="shared" si="13"/>
        <v>1521</v>
      </c>
      <c r="U26" s="90" t="e">
        <f t="shared" si="13"/>
        <v>#REF!</v>
      </c>
      <c r="V26" s="73">
        <f t="shared" si="6"/>
        <v>3.6635616461296463</v>
      </c>
      <c r="W26" s="73">
        <f t="shared" si="7"/>
        <v>13.421683934992164</v>
      </c>
      <c r="X26" s="73" t="e">
        <f t="shared" si="8"/>
        <v>#REF!</v>
      </c>
      <c r="Y26" s="73" t="e">
        <f t="shared" si="9"/>
        <v>#REF!</v>
      </c>
      <c r="Z26" s="73" t="e">
        <f t="shared" si="10"/>
        <v>#REF!</v>
      </c>
      <c r="AA26" s="73" t="e">
        <f t="shared" si="11"/>
        <v>#REF!</v>
      </c>
      <c r="AB26" s="73" t="e">
        <f t="shared" si="12"/>
        <v>#REF!</v>
      </c>
    </row>
    <row r="27" spans="2:28" ht="12.75">
      <c r="B27" s="96">
        <v>20</v>
      </c>
      <c r="C27" s="97">
        <f>+Puntajes!Q27</f>
        <v>30</v>
      </c>
      <c r="D27" s="98" t="e">
        <f>+Puntajes!U27</f>
        <v>#REF!</v>
      </c>
      <c r="E27" s="99" t="e">
        <f t="shared" si="0"/>
        <v>#REF!</v>
      </c>
      <c r="F27" s="99" t="e">
        <f t="shared" si="1"/>
        <v>#REF!</v>
      </c>
      <c r="G27" s="99" t="e">
        <f t="shared" si="2"/>
        <v>#REF!</v>
      </c>
      <c r="H27" s="99" t="e">
        <f t="shared" si="3"/>
        <v>#REF!</v>
      </c>
      <c r="I27" s="88"/>
      <c r="N27" s="89"/>
      <c r="O27" s="88"/>
      <c r="P27" s="88"/>
      <c r="Q27" s="90"/>
      <c r="R27" s="88"/>
      <c r="S27" s="90" t="e">
        <f t="shared" si="4"/>
        <v>#REF!</v>
      </c>
      <c r="T27" s="90">
        <f t="shared" si="13"/>
        <v>900</v>
      </c>
      <c r="U27" s="90" t="e">
        <f t="shared" si="13"/>
        <v>#REF!</v>
      </c>
      <c r="V27" s="73">
        <f t="shared" si="6"/>
        <v>3.4011973816621555</v>
      </c>
      <c r="W27" s="73">
        <f t="shared" si="7"/>
        <v>11.568143629025503</v>
      </c>
      <c r="X27" s="73" t="e">
        <f t="shared" si="8"/>
        <v>#REF!</v>
      </c>
      <c r="Y27" s="73" t="e">
        <f t="shared" si="9"/>
        <v>#REF!</v>
      </c>
      <c r="Z27" s="73" t="e">
        <f t="shared" si="10"/>
        <v>#REF!</v>
      </c>
      <c r="AA27" s="73" t="e">
        <f t="shared" si="11"/>
        <v>#REF!</v>
      </c>
      <c r="AB27" s="73" t="e">
        <f t="shared" si="12"/>
        <v>#REF!</v>
      </c>
    </row>
    <row r="28" spans="2:28" ht="12.75">
      <c r="B28" s="96">
        <v>21</v>
      </c>
      <c r="C28" s="97">
        <f>+Puntajes!Q28</f>
        <v>38</v>
      </c>
      <c r="D28" s="98" t="e">
        <f>+Puntajes!U28</f>
        <v>#REF!</v>
      </c>
      <c r="E28" s="99" t="e">
        <f t="shared" si="0"/>
        <v>#REF!</v>
      </c>
      <c r="F28" s="99" t="e">
        <f t="shared" si="1"/>
        <v>#REF!</v>
      </c>
      <c r="G28" s="99" t="e">
        <f t="shared" si="2"/>
        <v>#REF!</v>
      </c>
      <c r="H28" s="99" t="e">
        <f t="shared" si="3"/>
        <v>#REF!</v>
      </c>
      <c r="I28" s="88"/>
      <c r="N28" s="89"/>
      <c r="O28" s="88"/>
      <c r="P28" s="88"/>
      <c r="Q28" s="90"/>
      <c r="R28" s="88"/>
      <c r="S28" s="90" t="e">
        <f t="shared" si="4"/>
        <v>#REF!</v>
      </c>
      <c r="T28" s="90">
        <f t="shared" si="13"/>
        <v>1444</v>
      </c>
      <c r="U28" s="90" t="e">
        <f t="shared" si="13"/>
        <v>#REF!</v>
      </c>
      <c r="V28" s="73">
        <f t="shared" si="6"/>
        <v>3.6375861597263857</v>
      </c>
      <c r="W28" s="73">
        <f t="shared" si="7"/>
        <v>13.232033069432955</v>
      </c>
      <c r="X28" s="73" t="e">
        <f t="shared" si="8"/>
        <v>#REF!</v>
      </c>
      <c r="Y28" s="73" t="e">
        <f t="shared" si="9"/>
        <v>#REF!</v>
      </c>
      <c r="Z28" s="73" t="e">
        <f t="shared" si="10"/>
        <v>#REF!</v>
      </c>
      <c r="AA28" s="73" t="e">
        <f t="shared" si="11"/>
        <v>#REF!</v>
      </c>
      <c r="AB28" s="73" t="e">
        <f t="shared" si="12"/>
        <v>#REF!</v>
      </c>
    </row>
    <row r="29" spans="2:28" ht="12.75">
      <c r="B29" s="96">
        <v>22</v>
      </c>
      <c r="C29" s="97">
        <f>+Puntajes!Q29</f>
        <v>46</v>
      </c>
      <c r="D29" s="98" t="e">
        <f>+Puntajes!U29</f>
        <v>#REF!</v>
      </c>
      <c r="E29" s="99" t="e">
        <f t="shared" si="0"/>
        <v>#REF!</v>
      </c>
      <c r="F29" s="99" t="e">
        <f t="shared" si="1"/>
        <v>#REF!</v>
      </c>
      <c r="G29" s="99" t="e">
        <f t="shared" si="2"/>
        <v>#REF!</v>
      </c>
      <c r="H29" s="99" t="e">
        <f t="shared" si="3"/>
        <v>#REF!</v>
      </c>
      <c r="I29" s="88"/>
      <c r="N29" s="89"/>
      <c r="O29" s="88"/>
      <c r="P29" s="88"/>
      <c r="Q29" s="90"/>
      <c r="R29" s="88"/>
      <c r="S29" s="90" t="e">
        <f t="shared" si="4"/>
        <v>#REF!</v>
      </c>
      <c r="T29" s="90">
        <f t="shared" si="13"/>
        <v>2116</v>
      </c>
      <c r="U29" s="90" t="e">
        <f t="shared" si="13"/>
        <v>#REF!</v>
      </c>
      <c r="V29" s="73">
        <f t="shared" si="6"/>
        <v>3.8286413964890951</v>
      </c>
      <c r="W29" s="73">
        <f t="shared" si="7"/>
        <v>14.658494942909968</v>
      </c>
      <c r="X29" s="73" t="e">
        <f t="shared" si="8"/>
        <v>#REF!</v>
      </c>
      <c r="Y29" s="73" t="e">
        <f t="shared" si="9"/>
        <v>#REF!</v>
      </c>
      <c r="Z29" s="73" t="e">
        <f t="shared" si="10"/>
        <v>#REF!</v>
      </c>
      <c r="AA29" s="73" t="e">
        <f t="shared" si="11"/>
        <v>#REF!</v>
      </c>
      <c r="AB29" s="73" t="e">
        <f t="shared" si="12"/>
        <v>#REF!</v>
      </c>
    </row>
    <row r="30" spans="2:28" ht="12.75">
      <c r="B30" s="96">
        <v>23</v>
      </c>
      <c r="C30" s="97">
        <f>+Puntajes!Q30</f>
        <v>28</v>
      </c>
      <c r="D30" s="98" t="e">
        <f>+Puntajes!U30</f>
        <v>#REF!</v>
      </c>
      <c r="E30" s="99" t="e">
        <f t="shared" si="0"/>
        <v>#REF!</v>
      </c>
      <c r="F30" s="99" t="e">
        <f t="shared" si="1"/>
        <v>#REF!</v>
      </c>
      <c r="G30" s="99" t="e">
        <f t="shared" si="2"/>
        <v>#REF!</v>
      </c>
      <c r="H30" s="99" t="e">
        <f t="shared" si="3"/>
        <v>#REF!</v>
      </c>
      <c r="I30" s="88"/>
      <c r="N30" s="89"/>
      <c r="O30" s="88"/>
      <c r="P30" s="88"/>
      <c r="Q30" s="90"/>
      <c r="R30" s="88"/>
      <c r="S30" s="90" t="e">
        <f t="shared" si="4"/>
        <v>#REF!</v>
      </c>
      <c r="T30" s="90">
        <f t="shared" si="13"/>
        <v>784</v>
      </c>
      <c r="U30" s="90" t="e">
        <f t="shared" si="13"/>
        <v>#REF!</v>
      </c>
      <c r="V30" s="73">
        <f t="shared" si="6"/>
        <v>3.3322045101752038</v>
      </c>
      <c r="W30" s="73">
        <f t="shared" si="7"/>
        <v>11.10358689763197</v>
      </c>
      <c r="X30" s="73" t="e">
        <f t="shared" si="8"/>
        <v>#REF!</v>
      </c>
      <c r="Y30" s="73" t="e">
        <f t="shared" si="9"/>
        <v>#REF!</v>
      </c>
      <c r="Z30" s="73" t="e">
        <f t="shared" si="10"/>
        <v>#REF!</v>
      </c>
      <c r="AA30" s="73" t="e">
        <f t="shared" si="11"/>
        <v>#REF!</v>
      </c>
      <c r="AB30" s="73" t="e">
        <f t="shared" si="12"/>
        <v>#REF!</v>
      </c>
    </row>
    <row r="31" spans="2:28" ht="12.75">
      <c r="B31" s="96">
        <v>24</v>
      </c>
      <c r="C31" s="97">
        <f>+Puntajes!Q31</f>
        <v>36</v>
      </c>
      <c r="D31" s="98" t="e">
        <f>+Puntajes!U31</f>
        <v>#REF!</v>
      </c>
      <c r="E31" s="99" t="e">
        <f t="shared" si="0"/>
        <v>#REF!</v>
      </c>
      <c r="F31" s="99" t="e">
        <f t="shared" si="1"/>
        <v>#REF!</v>
      </c>
      <c r="G31" s="99" t="e">
        <f t="shared" si="2"/>
        <v>#REF!</v>
      </c>
      <c r="H31" s="99" t="e">
        <f t="shared" si="3"/>
        <v>#REF!</v>
      </c>
      <c r="I31" s="88"/>
      <c r="N31" s="89"/>
      <c r="O31" s="88"/>
      <c r="P31" s="88"/>
      <c r="Q31" s="90"/>
      <c r="R31" s="88"/>
      <c r="S31" s="90" t="e">
        <f t="shared" si="4"/>
        <v>#REF!</v>
      </c>
      <c r="T31" s="90">
        <f t="shared" si="13"/>
        <v>1296</v>
      </c>
      <c r="U31" s="90" t="e">
        <f t="shared" si="13"/>
        <v>#REF!</v>
      </c>
      <c r="V31" s="73">
        <f t="shared" si="6"/>
        <v>3.5835189384561099</v>
      </c>
      <c r="W31" s="73">
        <f t="shared" si="7"/>
        <v>12.841607982273604</v>
      </c>
      <c r="X31" s="73" t="e">
        <f t="shared" si="8"/>
        <v>#REF!</v>
      </c>
      <c r="Y31" s="73" t="e">
        <f t="shared" si="9"/>
        <v>#REF!</v>
      </c>
      <c r="Z31" s="73" t="e">
        <f t="shared" si="10"/>
        <v>#REF!</v>
      </c>
      <c r="AA31" s="73" t="e">
        <f t="shared" si="11"/>
        <v>#REF!</v>
      </c>
      <c r="AB31" s="73" t="e">
        <f t="shared" si="12"/>
        <v>#REF!</v>
      </c>
    </row>
    <row r="32" spans="2:28" ht="12.75">
      <c r="B32" s="96">
        <v>25</v>
      </c>
      <c r="C32" s="97">
        <f>+Puntajes!Q32</f>
        <v>44</v>
      </c>
      <c r="D32" s="98" t="e">
        <f>+Puntajes!U32</f>
        <v>#REF!</v>
      </c>
      <c r="E32" s="99" t="e">
        <f t="shared" si="0"/>
        <v>#REF!</v>
      </c>
      <c r="F32" s="99" t="e">
        <f t="shared" si="1"/>
        <v>#REF!</v>
      </c>
      <c r="G32" s="99" t="e">
        <f t="shared" si="2"/>
        <v>#REF!</v>
      </c>
      <c r="H32" s="99" t="e">
        <f t="shared" si="3"/>
        <v>#REF!</v>
      </c>
      <c r="I32" s="88"/>
      <c r="N32" s="89"/>
      <c r="O32" s="88"/>
      <c r="P32" s="88"/>
      <c r="Q32" s="90"/>
      <c r="R32" s="88"/>
      <c r="S32" s="90" t="e">
        <f t="shared" si="4"/>
        <v>#REF!</v>
      </c>
      <c r="T32" s="90">
        <f t="shared" si="13"/>
        <v>1936</v>
      </c>
      <c r="U32" s="90" t="e">
        <f t="shared" si="13"/>
        <v>#REF!</v>
      </c>
      <c r="V32" s="73">
        <f t="shared" si="6"/>
        <v>3.784189633918261</v>
      </c>
      <c r="W32" s="73">
        <f t="shared" si="7"/>
        <v>14.320091185454423</v>
      </c>
      <c r="X32" s="73" t="e">
        <f t="shared" si="8"/>
        <v>#REF!</v>
      </c>
      <c r="Y32" s="73" t="e">
        <f t="shared" si="9"/>
        <v>#REF!</v>
      </c>
      <c r="Z32" s="73" t="e">
        <f t="shared" si="10"/>
        <v>#REF!</v>
      </c>
      <c r="AA32" s="73" t="e">
        <f t="shared" si="11"/>
        <v>#REF!</v>
      </c>
      <c r="AB32" s="73" t="e">
        <f t="shared" si="12"/>
        <v>#REF!</v>
      </c>
    </row>
    <row r="33" spans="2:28" ht="12.75">
      <c r="B33" s="96">
        <v>26</v>
      </c>
      <c r="C33" s="97">
        <f>+Puntajes!Q33</f>
        <v>31</v>
      </c>
      <c r="D33" s="98" t="e">
        <f>+Puntajes!U33</f>
        <v>#REF!</v>
      </c>
      <c r="E33" s="99" t="e">
        <f t="shared" ref="E33:E62" si="14">IF(C33&gt;0,+$K$8+$K$9*C33,0)</f>
        <v>#REF!</v>
      </c>
      <c r="F33" s="99" t="e">
        <f t="shared" ref="F33:F62" si="15">IF($L$9&gt;0,+$L$8*C33^$L$9,0)</f>
        <v>#REF!</v>
      </c>
      <c r="G33" s="99" t="e">
        <f t="shared" ref="G33:G62" si="16">IF(C33&gt;0,+$M$8*EXP($M$9*C33),0)</f>
        <v>#REF!</v>
      </c>
      <c r="H33" s="99" t="e">
        <f t="shared" ref="H33:H62" si="17">IF(C33&gt;0,+$N$8+$N$9*LN(C33),0)</f>
        <v>#REF!</v>
      </c>
      <c r="I33" s="88"/>
      <c r="N33" s="89"/>
      <c r="O33" s="88"/>
      <c r="P33" s="88"/>
      <c r="Q33" s="90"/>
      <c r="R33" s="88"/>
      <c r="S33" s="90" t="e">
        <f t="shared" ref="S33:S62" si="18">+C33*D33</f>
        <v>#REF!</v>
      </c>
      <c r="T33" s="90">
        <f t="shared" ref="T33:T62" si="19">(C33)^2</f>
        <v>961</v>
      </c>
      <c r="U33" s="90" t="e">
        <f t="shared" ref="U33:U62" si="20">(D33)^2</f>
        <v>#REF!</v>
      </c>
      <c r="V33" s="73">
        <f t="shared" ref="V33:V62" si="21">IF(C33&gt;0,LN(C33),0)</f>
        <v>3.4339872044851463</v>
      </c>
      <c r="W33" s="73">
        <f t="shared" ref="W33:W62" si="22">(V33)^2</f>
        <v>11.79226812056771</v>
      </c>
      <c r="X33" s="73" t="e">
        <f t="shared" ref="X33:X62" si="23">IF(D33&gt;0,LN(D33),0)</f>
        <v>#REF!</v>
      </c>
      <c r="Y33" s="73" t="e">
        <f t="shared" ref="Y33:Y62" si="24">(X33)^2</f>
        <v>#REF!</v>
      </c>
      <c r="Z33" s="73" t="e">
        <f t="shared" ref="Z33:Z62" si="25">+X33*C33</f>
        <v>#REF!</v>
      </c>
      <c r="AA33" s="73" t="e">
        <f t="shared" ref="AA33:AA62" si="26">+D33*V33</f>
        <v>#REF!</v>
      </c>
      <c r="AB33" s="73" t="e">
        <f t="shared" ref="AB33:AB62" si="27">+V33*X33</f>
        <v>#REF!</v>
      </c>
    </row>
    <row r="34" spans="2:28" ht="12.75">
      <c r="B34" s="96">
        <v>27</v>
      </c>
      <c r="C34" s="97">
        <f>+Puntajes!Q34</f>
        <v>39</v>
      </c>
      <c r="D34" s="98" t="e">
        <f>+Puntajes!U34</f>
        <v>#REF!</v>
      </c>
      <c r="E34" s="99" t="e">
        <f t="shared" si="14"/>
        <v>#REF!</v>
      </c>
      <c r="F34" s="99" t="e">
        <f t="shared" si="15"/>
        <v>#REF!</v>
      </c>
      <c r="G34" s="99" t="e">
        <f t="shared" si="16"/>
        <v>#REF!</v>
      </c>
      <c r="H34" s="99" t="e">
        <f t="shared" si="17"/>
        <v>#REF!</v>
      </c>
      <c r="I34" s="88"/>
      <c r="N34" s="89"/>
      <c r="O34" s="88"/>
      <c r="P34" s="88"/>
      <c r="Q34" s="90"/>
      <c r="R34" s="88"/>
      <c r="S34" s="90" t="e">
        <f t="shared" si="18"/>
        <v>#REF!</v>
      </c>
      <c r="T34" s="90">
        <f t="shared" si="19"/>
        <v>1521</v>
      </c>
      <c r="U34" s="90" t="e">
        <f t="shared" si="20"/>
        <v>#REF!</v>
      </c>
      <c r="V34" s="73">
        <f t="shared" si="21"/>
        <v>3.6635616461296463</v>
      </c>
      <c r="W34" s="73">
        <f t="shared" si="22"/>
        <v>13.421683934992164</v>
      </c>
      <c r="X34" s="73" t="e">
        <f t="shared" si="23"/>
        <v>#REF!</v>
      </c>
      <c r="Y34" s="73" t="e">
        <f t="shared" si="24"/>
        <v>#REF!</v>
      </c>
      <c r="Z34" s="73" t="e">
        <f t="shared" si="25"/>
        <v>#REF!</v>
      </c>
      <c r="AA34" s="73" t="e">
        <f t="shared" si="26"/>
        <v>#REF!</v>
      </c>
      <c r="AB34" s="73" t="e">
        <f t="shared" si="27"/>
        <v>#REF!</v>
      </c>
    </row>
    <row r="35" spans="2:28" ht="12.75">
      <c r="B35" s="96">
        <v>28</v>
      </c>
      <c r="C35" s="97">
        <f>+Puntajes!Q35</f>
        <v>47</v>
      </c>
      <c r="D35" s="98" t="e">
        <f>+Puntajes!U35</f>
        <v>#REF!</v>
      </c>
      <c r="E35" s="99" t="e">
        <f t="shared" si="14"/>
        <v>#REF!</v>
      </c>
      <c r="F35" s="99" t="e">
        <f t="shared" si="15"/>
        <v>#REF!</v>
      </c>
      <c r="G35" s="99" t="e">
        <f t="shared" si="16"/>
        <v>#REF!</v>
      </c>
      <c r="H35" s="99" t="e">
        <f t="shared" si="17"/>
        <v>#REF!</v>
      </c>
      <c r="I35" s="88"/>
      <c r="N35" s="89"/>
      <c r="O35" s="88"/>
      <c r="P35" s="88"/>
      <c r="Q35" s="90"/>
      <c r="R35" s="88"/>
      <c r="S35" s="90" t="e">
        <f t="shared" si="18"/>
        <v>#REF!</v>
      </c>
      <c r="T35" s="90">
        <f t="shared" si="19"/>
        <v>2209</v>
      </c>
      <c r="U35" s="90" t="e">
        <f t="shared" si="20"/>
        <v>#REF!</v>
      </c>
      <c r="V35" s="73">
        <f t="shared" si="21"/>
        <v>3.8501476017100584</v>
      </c>
      <c r="W35" s="73">
        <f t="shared" si="22"/>
        <v>14.823636554953715</v>
      </c>
      <c r="X35" s="73" t="e">
        <f t="shared" si="23"/>
        <v>#REF!</v>
      </c>
      <c r="Y35" s="73" t="e">
        <f t="shared" si="24"/>
        <v>#REF!</v>
      </c>
      <c r="Z35" s="73" t="e">
        <f t="shared" si="25"/>
        <v>#REF!</v>
      </c>
      <c r="AA35" s="73" t="e">
        <f t="shared" si="26"/>
        <v>#REF!</v>
      </c>
      <c r="AB35" s="73" t="e">
        <f t="shared" si="27"/>
        <v>#REF!</v>
      </c>
    </row>
    <row r="36" spans="2:28" ht="12.75">
      <c r="B36" s="96">
        <v>29</v>
      </c>
      <c r="C36" s="97">
        <f>+Puntajes!Q36</f>
        <v>44</v>
      </c>
      <c r="D36" s="98" t="e">
        <f>+Puntajes!U36</f>
        <v>#REF!</v>
      </c>
      <c r="E36" s="99" t="e">
        <f t="shared" si="14"/>
        <v>#REF!</v>
      </c>
      <c r="F36" s="99" t="e">
        <f t="shared" si="15"/>
        <v>#REF!</v>
      </c>
      <c r="G36" s="99" t="e">
        <f t="shared" si="16"/>
        <v>#REF!</v>
      </c>
      <c r="H36" s="99" t="e">
        <f t="shared" si="17"/>
        <v>#REF!</v>
      </c>
      <c r="I36" s="88"/>
      <c r="N36" s="89"/>
      <c r="O36" s="88"/>
      <c r="P36" s="88"/>
      <c r="Q36" s="90"/>
      <c r="R36" s="88"/>
      <c r="S36" s="90" t="e">
        <f t="shared" si="18"/>
        <v>#REF!</v>
      </c>
      <c r="T36" s="90">
        <f t="shared" si="19"/>
        <v>1936</v>
      </c>
      <c r="U36" s="90" t="e">
        <f t="shared" si="20"/>
        <v>#REF!</v>
      </c>
      <c r="V36" s="73">
        <f t="shared" si="21"/>
        <v>3.784189633918261</v>
      </c>
      <c r="W36" s="73">
        <f t="shared" si="22"/>
        <v>14.320091185454423</v>
      </c>
      <c r="X36" s="73" t="e">
        <f t="shared" si="23"/>
        <v>#REF!</v>
      </c>
      <c r="Y36" s="73" t="e">
        <f t="shared" si="24"/>
        <v>#REF!</v>
      </c>
      <c r="Z36" s="73" t="e">
        <f t="shared" si="25"/>
        <v>#REF!</v>
      </c>
      <c r="AA36" s="73" t="e">
        <f t="shared" si="26"/>
        <v>#REF!</v>
      </c>
      <c r="AB36" s="73" t="e">
        <f t="shared" si="27"/>
        <v>#REF!</v>
      </c>
    </row>
    <row r="37" spans="2:28" ht="12.75">
      <c r="B37" s="96">
        <v>30</v>
      </c>
      <c r="C37" s="97">
        <f>+Puntajes!Q37</f>
        <v>52</v>
      </c>
      <c r="D37" s="98" t="e">
        <f>+Puntajes!U37</f>
        <v>#REF!</v>
      </c>
      <c r="E37" s="99" t="e">
        <f t="shared" si="14"/>
        <v>#REF!</v>
      </c>
      <c r="F37" s="99" t="e">
        <f t="shared" si="15"/>
        <v>#REF!</v>
      </c>
      <c r="G37" s="99" t="e">
        <f t="shared" si="16"/>
        <v>#REF!</v>
      </c>
      <c r="H37" s="99" t="e">
        <f t="shared" si="17"/>
        <v>#REF!</v>
      </c>
      <c r="I37" s="88"/>
      <c r="N37" s="89"/>
      <c r="O37" s="88"/>
      <c r="P37" s="88"/>
      <c r="Q37" s="90"/>
      <c r="R37" s="88"/>
      <c r="S37" s="90" t="e">
        <f t="shared" si="18"/>
        <v>#REF!</v>
      </c>
      <c r="T37" s="90">
        <f t="shared" si="19"/>
        <v>2704</v>
      </c>
      <c r="U37" s="90" t="e">
        <f t="shared" si="20"/>
        <v>#REF!</v>
      </c>
      <c r="V37" s="73">
        <f t="shared" si="21"/>
        <v>3.9512437185814275</v>
      </c>
      <c r="W37" s="73">
        <f t="shared" si="22"/>
        <v>15.612326923629187</v>
      </c>
      <c r="X37" s="73" t="e">
        <f t="shared" si="23"/>
        <v>#REF!</v>
      </c>
      <c r="Y37" s="73" t="e">
        <f t="shared" si="24"/>
        <v>#REF!</v>
      </c>
      <c r="Z37" s="73" t="e">
        <f t="shared" si="25"/>
        <v>#REF!</v>
      </c>
      <c r="AA37" s="73" t="e">
        <f t="shared" si="26"/>
        <v>#REF!</v>
      </c>
      <c r="AB37" s="73" t="e">
        <f t="shared" si="27"/>
        <v>#REF!</v>
      </c>
    </row>
    <row r="38" spans="2:28" ht="12.75">
      <c r="B38" s="96">
        <v>31</v>
      </c>
      <c r="C38" s="97">
        <f>+Puntajes!Q38</f>
        <v>56</v>
      </c>
      <c r="D38" s="98" t="e">
        <f>+Puntajes!U38</f>
        <v>#REF!</v>
      </c>
      <c r="E38" s="99" t="e">
        <f t="shared" si="14"/>
        <v>#REF!</v>
      </c>
      <c r="F38" s="99" t="e">
        <f t="shared" si="15"/>
        <v>#REF!</v>
      </c>
      <c r="G38" s="99" t="e">
        <f t="shared" si="16"/>
        <v>#REF!</v>
      </c>
      <c r="H38" s="99" t="e">
        <f t="shared" si="17"/>
        <v>#REF!</v>
      </c>
      <c r="I38" s="88"/>
      <c r="N38" s="89"/>
      <c r="O38" s="88"/>
      <c r="P38" s="88"/>
      <c r="Q38" s="90"/>
      <c r="R38" s="88"/>
      <c r="S38" s="90" t="e">
        <f t="shared" si="18"/>
        <v>#REF!</v>
      </c>
      <c r="T38" s="90">
        <f t="shared" si="19"/>
        <v>3136</v>
      </c>
      <c r="U38" s="90" t="e">
        <f t="shared" si="20"/>
        <v>#REF!</v>
      </c>
      <c r="V38" s="73">
        <f t="shared" si="21"/>
        <v>4.0253516907351496</v>
      </c>
      <c r="W38" s="73">
        <f t="shared" si="22"/>
        <v>16.203456234104326</v>
      </c>
      <c r="X38" s="73" t="e">
        <f t="shared" si="23"/>
        <v>#REF!</v>
      </c>
      <c r="Y38" s="73" t="e">
        <f t="shared" si="24"/>
        <v>#REF!</v>
      </c>
      <c r="Z38" s="73" t="e">
        <f t="shared" si="25"/>
        <v>#REF!</v>
      </c>
      <c r="AA38" s="73" t="e">
        <f t="shared" si="26"/>
        <v>#REF!</v>
      </c>
      <c r="AB38" s="73" t="e">
        <f t="shared" si="27"/>
        <v>#REF!</v>
      </c>
    </row>
    <row r="39" spans="2:28" ht="12.75">
      <c r="B39" s="96">
        <v>32</v>
      </c>
      <c r="C39" s="97">
        <f>+Puntajes!Q39</f>
        <v>49</v>
      </c>
      <c r="D39" s="98" t="e">
        <f>+Puntajes!U39</f>
        <v>#REF!</v>
      </c>
      <c r="E39" s="99" t="e">
        <f t="shared" si="14"/>
        <v>#REF!</v>
      </c>
      <c r="F39" s="99" t="e">
        <f t="shared" si="15"/>
        <v>#REF!</v>
      </c>
      <c r="G39" s="99" t="e">
        <f t="shared" si="16"/>
        <v>#REF!</v>
      </c>
      <c r="H39" s="99" t="e">
        <f t="shared" si="17"/>
        <v>#REF!</v>
      </c>
      <c r="I39" s="88"/>
      <c r="N39" s="89"/>
      <c r="O39" s="88"/>
      <c r="P39" s="88"/>
      <c r="Q39" s="90"/>
      <c r="R39" s="88"/>
      <c r="S39" s="90" t="e">
        <f t="shared" si="18"/>
        <v>#REF!</v>
      </c>
      <c r="T39" s="90">
        <f t="shared" si="19"/>
        <v>2401</v>
      </c>
      <c r="U39" s="90" t="e">
        <f t="shared" si="20"/>
        <v>#REF!</v>
      </c>
      <c r="V39" s="73">
        <f t="shared" si="21"/>
        <v>3.8918202981106265</v>
      </c>
      <c r="W39" s="73">
        <f t="shared" si="22"/>
        <v>15.146265232785886</v>
      </c>
      <c r="X39" s="73" t="e">
        <f t="shared" si="23"/>
        <v>#REF!</v>
      </c>
      <c r="Y39" s="73" t="e">
        <f t="shared" si="24"/>
        <v>#REF!</v>
      </c>
      <c r="Z39" s="73" t="e">
        <f t="shared" si="25"/>
        <v>#REF!</v>
      </c>
      <c r="AA39" s="73" t="e">
        <f t="shared" si="26"/>
        <v>#REF!</v>
      </c>
      <c r="AB39" s="73" t="e">
        <f t="shared" si="27"/>
        <v>#REF!</v>
      </c>
    </row>
    <row r="40" spans="2:28" ht="12.75">
      <c r="B40" s="96">
        <v>33</v>
      </c>
      <c r="C40" s="97">
        <f>+Puntajes!Q40</f>
        <v>57</v>
      </c>
      <c r="D40" s="98" t="e">
        <f>+Puntajes!U40</f>
        <v>#REF!</v>
      </c>
      <c r="E40" s="99" t="e">
        <f t="shared" si="14"/>
        <v>#REF!</v>
      </c>
      <c r="F40" s="99" t="e">
        <f t="shared" si="15"/>
        <v>#REF!</v>
      </c>
      <c r="G40" s="99" t="e">
        <f t="shared" si="16"/>
        <v>#REF!</v>
      </c>
      <c r="H40" s="99" t="e">
        <f t="shared" si="17"/>
        <v>#REF!</v>
      </c>
      <c r="I40" s="88"/>
      <c r="N40" s="89"/>
      <c r="O40" s="88"/>
      <c r="P40" s="88"/>
      <c r="Q40" s="90"/>
      <c r="R40" s="88"/>
      <c r="S40" s="90" t="e">
        <f t="shared" si="18"/>
        <v>#REF!</v>
      </c>
      <c r="T40" s="90">
        <f t="shared" si="19"/>
        <v>3249</v>
      </c>
      <c r="U40" s="90" t="e">
        <f t="shared" si="20"/>
        <v>#REF!</v>
      </c>
      <c r="V40" s="73">
        <f t="shared" si="21"/>
        <v>4.0430512678345503</v>
      </c>
      <c r="W40" s="73">
        <f t="shared" si="22"/>
        <v>16.346263554338563</v>
      </c>
      <c r="X40" s="73" t="e">
        <f t="shared" si="23"/>
        <v>#REF!</v>
      </c>
      <c r="Y40" s="73" t="e">
        <f t="shared" si="24"/>
        <v>#REF!</v>
      </c>
      <c r="Z40" s="73" t="e">
        <f t="shared" si="25"/>
        <v>#REF!</v>
      </c>
      <c r="AA40" s="73" t="e">
        <f t="shared" si="26"/>
        <v>#REF!</v>
      </c>
      <c r="AB40" s="73" t="e">
        <f t="shared" si="27"/>
        <v>#REF!</v>
      </c>
    </row>
    <row r="41" spans="2:28" ht="12.75">
      <c r="B41" s="96">
        <v>34</v>
      </c>
      <c r="C41" s="97">
        <f>+Puntajes!Q41</f>
        <v>61</v>
      </c>
      <c r="D41" s="98" t="e">
        <f>+Puntajes!U41</f>
        <v>#REF!</v>
      </c>
      <c r="E41" s="99" t="e">
        <f t="shared" si="14"/>
        <v>#REF!</v>
      </c>
      <c r="F41" s="99" t="e">
        <f t="shared" si="15"/>
        <v>#REF!</v>
      </c>
      <c r="G41" s="99" t="e">
        <f t="shared" si="16"/>
        <v>#REF!</v>
      </c>
      <c r="H41" s="99" t="e">
        <f t="shared" si="17"/>
        <v>#REF!</v>
      </c>
      <c r="I41" s="88"/>
      <c r="N41" s="89"/>
      <c r="O41" s="88"/>
      <c r="P41" s="88"/>
      <c r="Q41" s="90"/>
      <c r="R41" s="88"/>
      <c r="S41" s="90" t="e">
        <f t="shared" si="18"/>
        <v>#REF!</v>
      </c>
      <c r="T41" s="90">
        <f t="shared" si="19"/>
        <v>3721</v>
      </c>
      <c r="U41" s="90" t="e">
        <f t="shared" si="20"/>
        <v>#REF!</v>
      </c>
      <c r="V41" s="73">
        <f t="shared" si="21"/>
        <v>4.1108738641733114</v>
      </c>
      <c r="W41" s="73">
        <f t="shared" si="22"/>
        <v>16.899283927143212</v>
      </c>
      <c r="X41" s="73" t="e">
        <f t="shared" si="23"/>
        <v>#REF!</v>
      </c>
      <c r="Y41" s="73" t="e">
        <f t="shared" si="24"/>
        <v>#REF!</v>
      </c>
      <c r="Z41" s="73" t="e">
        <f t="shared" si="25"/>
        <v>#REF!</v>
      </c>
      <c r="AA41" s="73" t="e">
        <f t="shared" si="26"/>
        <v>#REF!</v>
      </c>
      <c r="AB41" s="73" t="e">
        <f t="shared" si="27"/>
        <v>#REF!</v>
      </c>
    </row>
    <row r="42" spans="2:28" ht="12.75">
      <c r="B42" s="96">
        <v>35</v>
      </c>
      <c r="C42" s="97">
        <f>+Puntajes!Q42</f>
        <v>56</v>
      </c>
      <c r="D42" s="98" t="e">
        <f>+Puntajes!U42</f>
        <v>#REF!</v>
      </c>
      <c r="E42" s="99" t="e">
        <f t="shared" si="14"/>
        <v>#REF!</v>
      </c>
      <c r="F42" s="99" t="e">
        <f t="shared" si="15"/>
        <v>#REF!</v>
      </c>
      <c r="G42" s="99" t="e">
        <f t="shared" si="16"/>
        <v>#REF!</v>
      </c>
      <c r="H42" s="99" t="e">
        <f t="shared" si="17"/>
        <v>#REF!</v>
      </c>
      <c r="I42" s="88"/>
      <c r="N42" s="89"/>
      <c r="O42" s="88"/>
      <c r="P42" s="88"/>
      <c r="Q42" s="90"/>
      <c r="R42" s="88"/>
      <c r="S42" s="90" t="e">
        <f t="shared" si="18"/>
        <v>#REF!</v>
      </c>
      <c r="T42" s="90">
        <f t="shared" si="19"/>
        <v>3136</v>
      </c>
      <c r="U42" s="90" t="e">
        <f t="shared" si="20"/>
        <v>#REF!</v>
      </c>
      <c r="V42" s="73">
        <f t="shared" si="21"/>
        <v>4.0253516907351496</v>
      </c>
      <c r="W42" s="73">
        <f t="shared" si="22"/>
        <v>16.203456234104326</v>
      </c>
      <c r="X42" s="73" t="e">
        <f t="shared" si="23"/>
        <v>#REF!</v>
      </c>
      <c r="Y42" s="73" t="e">
        <f t="shared" si="24"/>
        <v>#REF!</v>
      </c>
      <c r="Z42" s="73" t="e">
        <f t="shared" si="25"/>
        <v>#REF!</v>
      </c>
      <c r="AA42" s="73" t="e">
        <f t="shared" si="26"/>
        <v>#REF!</v>
      </c>
      <c r="AB42" s="73" t="e">
        <f t="shared" si="27"/>
        <v>#REF!</v>
      </c>
    </row>
    <row r="43" spans="2:28" ht="12.75">
      <c r="B43" s="96">
        <v>36</v>
      </c>
      <c r="C43" s="97">
        <f>+Puntajes!Q43</f>
        <v>64</v>
      </c>
      <c r="D43" s="98" t="e">
        <f>+Puntajes!U43</f>
        <v>#REF!</v>
      </c>
      <c r="E43" s="99" t="e">
        <f t="shared" si="14"/>
        <v>#REF!</v>
      </c>
      <c r="F43" s="99" t="e">
        <f t="shared" si="15"/>
        <v>#REF!</v>
      </c>
      <c r="G43" s="99" t="e">
        <f t="shared" si="16"/>
        <v>#REF!</v>
      </c>
      <c r="H43" s="99" t="e">
        <f t="shared" si="17"/>
        <v>#REF!</v>
      </c>
      <c r="I43" s="88"/>
      <c r="N43" s="89"/>
      <c r="O43" s="88"/>
      <c r="P43" s="88"/>
      <c r="Q43" s="90"/>
      <c r="R43" s="88"/>
      <c r="S43" s="90" t="e">
        <f t="shared" si="18"/>
        <v>#REF!</v>
      </c>
      <c r="T43" s="90">
        <f t="shared" si="19"/>
        <v>4096</v>
      </c>
      <c r="U43" s="90" t="e">
        <f t="shared" si="20"/>
        <v>#REF!</v>
      </c>
      <c r="V43" s="73">
        <f t="shared" si="21"/>
        <v>4.1588830833596715</v>
      </c>
      <c r="W43" s="73">
        <f t="shared" si="22"/>
        <v>17.296308501055247</v>
      </c>
      <c r="X43" s="73" t="e">
        <f t="shared" si="23"/>
        <v>#REF!</v>
      </c>
      <c r="Y43" s="73" t="e">
        <f t="shared" si="24"/>
        <v>#REF!</v>
      </c>
      <c r="Z43" s="73" t="e">
        <f t="shared" si="25"/>
        <v>#REF!</v>
      </c>
      <c r="AA43" s="73" t="e">
        <f t="shared" si="26"/>
        <v>#REF!</v>
      </c>
      <c r="AB43" s="73" t="e">
        <f t="shared" si="27"/>
        <v>#REF!</v>
      </c>
    </row>
    <row r="44" spans="2:28" ht="12.75">
      <c r="B44" s="96">
        <v>37</v>
      </c>
      <c r="C44" s="97">
        <f>+Puntajes!Q44</f>
        <v>68</v>
      </c>
      <c r="D44" s="98" t="e">
        <f>+Puntajes!U44</f>
        <v>#REF!</v>
      </c>
      <c r="E44" s="99" t="e">
        <f t="shared" si="14"/>
        <v>#REF!</v>
      </c>
      <c r="F44" s="99" t="e">
        <f t="shared" si="15"/>
        <v>#REF!</v>
      </c>
      <c r="G44" s="99" t="e">
        <f t="shared" si="16"/>
        <v>#REF!</v>
      </c>
      <c r="H44" s="99" t="e">
        <f t="shared" si="17"/>
        <v>#REF!</v>
      </c>
      <c r="I44" s="88"/>
      <c r="N44" s="89"/>
      <c r="O44" s="88"/>
      <c r="P44" s="88"/>
      <c r="Q44" s="90"/>
      <c r="R44" s="88"/>
      <c r="S44" s="90" t="e">
        <f t="shared" si="18"/>
        <v>#REF!</v>
      </c>
      <c r="T44" s="90">
        <f t="shared" si="19"/>
        <v>4624</v>
      </c>
      <c r="U44" s="90" t="e">
        <f t="shared" si="20"/>
        <v>#REF!</v>
      </c>
      <c r="V44" s="73">
        <f t="shared" si="21"/>
        <v>4.219507705176107</v>
      </c>
      <c r="W44" s="73">
        <f t="shared" si="22"/>
        <v>17.804245274040536</v>
      </c>
      <c r="X44" s="73" t="e">
        <f t="shared" si="23"/>
        <v>#REF!</v>
      </c>
      <c r="Y44" s="73" t="e">
        <f t="shared" si="24"/>
        <v>#REF!</v>
      </c>
      <c r="Z44" s="73" t="e">
        <f t="shared" si="25"/>
        <v>#REF!</v>
      </c>
      <c r="AA44" s="73" t="e">
        <f t="shared" si="26"/>
        <v>#REF!</v>
      </c>
      <c r="AB44" s="73" t="e">
        <f t="shared" si="27"/>
        <v>#REF!</v>
      </c>
    </row>
    <row r="45" spans="2:28" ht="12.75">
      <c r="B45" s="96">
        <v>38</v>
      </c>
      <c r="C45" s="97">
        <f>+Puntajes!Q45</f>
        <v>59</v>
      </c>
      <c r="D45" s="98" t="e">
        <f>+Puntajes!U45</f>
        <v>#REF!</v>
      </c>
      <c r="E45" s="99" t="e">
        <f t="shared" si="14"/>
        <v>#REF!</v>
      </c>
      <c r="F45" s="99" t="e">
        <f t="shared" si="15"/>
        <v>#REF!</v>
      </c>
      <c r="G45" s="99" t="e">
        <f t="shared" si="16"/>
        <v>#REF!</v>
      </c>
      <c r="H45" s="99" t="e">
        <f t="shared" si="17"/>
        <v>#REF!</v>
      </c>
      <c r="I45" s="88"/>
      <c r="N45" s="89"/>
      <c r="O45" s="88"/>
      <c r="P45" s="88"/>
      <c r="Q45" s="90"/>
      <c r="R45" s="88"/>
      <c r="S45" s="90" t="e">
        <f t="shared" si="18"/>
        <v>#REF!</v>
      </c>
      <c r="T45" s="90">
        <f t="shared" si="19"/>
        <v>3481</v>
      </c>
      <c r="U45" s="90" t="e">
        <f t="shared" si="20"/>
        <v>#REF!</v>
      </c>
      <c r="V45" s="73">
        <f t="shared" si="21"/>
        <v>4.0775374439057197</v>
      </c>
      <c r="W45" s="73">
        <f t="shared" si="22"/>
        <v>16.626311606453189</v>
      </c>
      <c r="X45" s="73" t="e">
        <f t="shared" si="23"/>
        <v>#REF!</v>
      </c>
      <c r="Y45" s="73" t="e">
        <f t="shared" si="24"/>
        <v>#REF!</v>
      </c>
      <c r="Z45" s="73" t="e">
        <f t="shared" si="25"/>
        <v>#REF!</v>
      </c>
      <c r="AA45" s="73" t="e">
        <f t="shared" si="26"/>
        <v>#REF!</v>
      </c>
      <c r="AB45" s="73" t="e">
        <f t="shared" si="27"/>
        <v>#REF!</v>
      </c>
    </row>
    <row r="46" spans="2:28" ht="12.75">
      <c r="B46" s="96">
        <v>39</v>
      </c>
      <c r="C46" s="97">
        <f>+Puntajes!Q46</f>
        <v>67</v>
      </c>
      <c r="D46" s="98" t="e">
        <f>+Puntajes!U46</f>
        <v>#REF!</v>
      </c>
      <c r="E46" s="99" t="e">
        <f t="shared" si="14"/>
        <v>#REF!</v>
      </c>
      <c r="F46" s="99" t="e">
        <f t="shared" si="15"/>
        <v>#REF!</v>
      </c>
      <c r="G46" s="99" t="e">
        <f t="shared" si="16"/>
        <v>#REF!</v>
      </c>
      <c r="H46" s="99" t="e">
        <f t="shared" si="17"/>
        <v>#REF!</v>
      </c>
      <c r="I46" s="88"/>
      <c r="N46" s="89"/>
      <c r="O46" s="88"/>
      <c r="P46" s="88"/>
      <c r="Q46" s="90"/>
      <c r="R46" s="88"/>
      <c r="S46" s="90" t="e">
        <f t="shared" si="18"/>
        <v>#REF!</v>
      </c>
      <c r="T46" s="90">
        <f t="shared" si="19"/>
        <v>4489</v>
      </c>
      <c r="U46" s="90" t="e">
        <f t="shared" si="20"/>
        <v>#REF!</v>
      </c>
      <c r="V46" s="73">
        <f t="shared" si="21"/>
        <v>4.2046926193909657</v>
      </c>
      <c r="W46" s="73">
        <f t="shared" si="22"/>
        <v>17.679440023560861</v>
      </c>
      <c r="X46" s="73" t="e">
        <f t="shared" si="23"/>
        <v>#REF!</v>
      </c>
      <c r="Y46" s="73" t="e">
        <f t="shared" si="24"/>
        <v>#REF!</v>
      </c>
      <c r="Z46" s="73" t="e">
        <f t="shared" si="25"/>
        <v>#REF!</v>
      </c>
      <c r="AA46" s="73" t="e">
        <f t="shared" si="26"/>
        <v>#REF!</v>
      </c>
      <c r="AB46" s="73" t="e">
        <f t="shared" si="27"/>
        <v>#REF!</v>
      </c>
    </row>
    <row r="47" spans="2:28" ht="12.75">
      <c r="B47" s="96">
        <v>40</v>
      </c>
      <c r="C47" s="97">
        <f>+Puntajes!Q47</f>
        <v>71</v>
      </c>
      <c r="D47" s="98" t="e">
        <f>+Puntajes!U47</f>
        <v>#REF!</v>
      </c>
      <c r="E47" s="99" t="e">
        <f t="shared" si="14"/>
        <v>#REF!</v>
      </c>
      <c r="F47" s="99" t="e">
        <f t="shared" si="15"/>
        <v>#REF!</v>
      </c>
      <c r="G47" s="99" t="e">
        <f t="shared" si="16"/>
        <v>#REF!</v>
      </c>
      <c r="H47" s="99" t="e">
        <f t="shared" si="17"/>
        <v>#REF!</v>
      </c>
      <c r="I47" s="88"/>
      <c r="N47" s="89"/>
      <c r="O47" s="88"/>
      <c r="P47" s="88"/>
      <c r="Q47" s="90"/>
      <c r="R47" s="88"/>
      <c r="S47" s="90" t="e">
        <f t="shared" si="18"/>
        <v>#REF!</v>
      </c>
      <c r="T47" s="90">
        <f t="shared" si="19"/>
        <v>5041</v>
      </c>
      <c r="U47" s="90" t="e">
        <f t="shared" si="20"/>
        <v>#REF!</v>
      </c>
      <c r="V47" s="73">
        <f t="shared" si="21"/>
        <v>4.2626798770413155</v>
      </c>
      <c r="W47" s="73">
        <f t="shared" si="22"/>
        <v>18.170439734132966</v>
      </c>
      <c r="X47" s="73" t="e">
        <f t="shared" si="23"/>
        <v>#REF!</v>
      </c>
      <c r="Y47" s="73" t="e">
        <f t="shared" si="24"/>
        <v>#REF!</v>
      </c>
      <c r="Z47" s="73" t="e">
        <f t="shared" si="25"/>
        <v>#REF!</v>
      </c>
      <c r="AA47" s="73" t="e">
        <f t="shared" si="26"/>
        <v>#REF!</v>
      </c>
      <c r="AB47" s="73" t="e">
        <f t="shared" si="27"/>
        <v>#REF!</v>
      </c>
    </row>
    <row r="48" spans="2:28" ht="12.75">
      <c r="B48" s="96">
        <v>41</v>
      </c>
      <c r="C48" s="97">
        <f>+Puntajes!Q48</f>
        <v>81</v>
      </c>
      <c r="D48" s="98" t="e">
        <f>+Puntajes!U48</f>
        <v>#REF!</v>
      </c>
      <c r="E48" s="99" t="e">
        <f t="shared" ref="E48:E56" si="28">IF(C48&gt;0,+$K$8+$K$9*C48,0)</f>
        <v>#REF!</v>
      </c>
      <c r="F48" s="99" t="e">
        <f t="shared" ref="F48:F56" si="29">IF($L$9&gt;0,+$L$8*C48^$L$9,0)</f>
        <v>#REF!</v>
      </c>
      <c r="G48" s="99" t="e">
        <f t="shared" ref="G48:G56" si="30">IF(C48&gt;0,+$M$8*EXP($M$9*C48),0)</f>
        <v>#REF!</v>
      </c>
      <c r="H48" s="99" t="e">
        <f t="shared" ref="H48:H56" si="31">IF(C48&gt;0,+$N$8+$N$9*LN(C48),0)</f>
        <v>#REF!</v>
      </c>
      <c r="I48" s="88"/>
      <c r="N48" s="89"/>
      <c r="O48" s="88"/>
      <c r="P48" s="88"/>
      <c r="Q48" s="90"/>
      <c r="R48" s="88"/>
      <c r="S48" s="90" t="e">
        <f t="shared" ref="S48:S56" si="32">+C48*D48</f>
        <v>#REF!</v>
      </c>
      <c r="T48" s="90">
        <f t="shared" ref="T48:T56" si="33">(C48)^2</f>
        <v>6561</v>
      </c>
      <c r="U48" s="90" t="e">
        <f t="shared" ref="U48:U56" si="34">(D48)^2</f>
        <v>#REF!</v>
      </c>
      <c r="V48" s="73">
        <f t="shared" ref="V48:V56" si="35">IF(C48&gt;0,LN(C48),0)</f>
        <v>4.3944491546724391</v>
      </c>
      <c r="W48" s="73">
        <f t="shared" ref="W48:W56" si="36">(V48)^2</f>
        <v>19.311183373001313</v>
      </c>
      <c r="X48" s="73" t="e">
        <f t="shared" ref="X48:X56" si="37">IF(D48&gt;0,LN(D48),0)</f>
        <v>#REF!</v>
      </c>
      <c r="Y48" s="73" t="e">
        <f t="shared" ref="Y48:Y56" si="38">(X48)^2</f>
        <v>#REF!</v>
      </c>
      <c r="Z48" s="73" t="e">
        <f t="shared" ref="Z48:Z56" si="39">+X48*C48</f>
        <v>#REF!</v>
      </c>
      <c r="AA48" s="73" t="e">
        <f t="shared" ref="AA48:AA56" si="40">+D48*V48</f>
        <v>#REF!</v>
      </c>
      <c r="AB48" s="73" t="e">
        <f t="shared" ref="AB48:AB56" si="41">+V48*X48</f>
        <v>#REF!</v>
      </c>
    </row>
    <row r="49" spans="2:28" ht="12.75">
      <c r="B49" s="96">
        <v>42</v>
      </c>
      <c r="C49" s="97">
        <f>+Puntajes!Q49</f>
        <v>85</v>
      </c>
      <c r="D49" s="98" t="e">
        <f>+Puntajes!U49</f>
        <v>#REF!</v>
      </c>
      <c r="E49" s="99" t="e">
        <f t="shared" si="28"/>
        <v>#REF!</v>
      </c>
      <c r="F49" s="99" t="e">
        <f t="shared" si="29"/>
        <v>#REF!</v>
      </c>
      <c r="G49" s="99" t="e">
        <f t="shared" si="30"/>
        <v>#REF!</v>
      </c>
      <c r="H49" s="99" t="e">
        <f t="shared" si="31"/>
        <v>#REF!</v>
      </c>
      <c r="I49" s="88"/>
      <c r="N49" s="89"/>
      <c r="O49" s="88"/>
      <c r="P49" s="88"/>
      <c r="Q49" s="90"/>
      <c r="R49" s="88"/>
      <c r="S49" s="90" t="e">
        <f t="shared" si="32"/>
        <v>#REF!</v>
      </c>
      <c r="T49" s="90">
        <f t="shared" si="33"/>
        <v>7225</v>
      </c>
      <c r="U49" s="90" t="e">
        <f t="shared" si="34"/>
        <v>#REF!</v>
      </c>
      <c r="V49" s="73">
        <f t="shared" si="35"/>
        <v>4.4426512564903167</v>
      </c>
      <c r="W49" s="73">
        <f t="shared" si="36"/>
        <v>19.737150186794988</v>
      </c>
      <c r="X49" s="73" t="e">
        <f t="shared" si="37"/>
        <v>#REF!</v>
      </c>
      <c r="Y49" s="73" t="e">
        <f t="shared" si="38"/>
        <v>#REF!</v>
      </c>
      <c r="Z49" s="73" t="e">
        <f t="shared" si="39"/>
        <v>#REF!</v>
      </c>
      <c r="AA49" s="73" t="e">
        <f t="shared" si="40"/>
        <v>#REF!</v>
      </c>
      <c r="AB49" s="73" t="e">
        <f t="shared" si="41"/>
        <v>#REF!</v>
      </c>
    </row>
    <row r="50" spans="2:28" ht="12.75">
      <c r="B50" s="96">
        <v>43</v>
      </c>
      <c r="C50" s="97">
        <f>+Puntajes!Q50</f>
        <v>92</v>
      </c>
      <c r="D50" s="98" t="e">
        <f>+Puntajes!U50</f>
        <v>#REF!</v>
      </c>
      <c r="E50" s="99" t="e">
        <f t="shared" si="28"/>
        <v>#REF!</v>
      </c>
      <c r="F50" s="99" t="e">
        <f t="shared" si="29"/>
        <v>#REF!</v>
      </c>
      <c r="G50" s="99" t="e">
        <f t="shared" si="30"/>
        <v>#REF!</v>
      </c>
      <c r="H50" s="99" t="e">
        <f t="shared" si="31"/>
        <v>#REF!</v>
      </c>
      <c r="I50" s="88"/>
      <c r="N50" s="89"/>
      <c r="O50" s="88"/>
      <c r="P50" s="88"/>
      <c r="Q50" s="90"/>
      <c r="R50" s="88"/>
      <c r="S50" s="90" t="e">
        <f t="shared" si="32"/>
        <v>#REF!</v>
      </c>
      <c r="T50" s="90">
        <f t="shared" si="33"/>
        <v>8464</v>
      </c>
      <c r="U50" s="90" t="e">
        <f t="shared" si="34"/>
        <v>#REF!</v>
      </c>
      <c r="V50" s="73">
        <f t="shared" si="35"/>
        <v>4.5217885770490405</v>
      </c>
      <c r="W50" s="73">
        <f t="shared" si="36"/>
        <v>20.446571935531185</v>
      </c>
      <c r="X50" s="73" t="e">
        <f t="shared" si="37"/>
        <v>#REF!</v>
      </c>
      <c r="Y50" s="73" t="e">
        <f t="shared" si="38"/>
        <v>#REF!</v>
      </c>
      <c r="Z50" s="73" t="e">
        <f t="shared" si="39"/>
        <v>#REF!</v>
      </c>
      <c r="AA50" s="73" t="e">
        <f t="shared" si="40"/>
        <v>#REF!</v>
      </c>
      <c r="AB50" s="73" t="e">
        <f t="shared" si="41"/>
        <v>#REF!</v>
      </c>
    </row>
    <row r="51" spans="2:28" ht="12.75">
      <c r="B51" s="96">
        <v>44</v>
      </c>
      <c r="C51" s="97">
        <f>+Puntajes!Q51</f>
        <v>96</v>
      </c>
      <c r="D51" s="98" t="e">
        <f>+Puntajes!U51</f>
        <v>#REF!</v>
      </c>
      <c r="E51" s="99" t="e">
        <f t="shared" si="28"/>
        <v>#REF!</v>
      </c>
      <c r="F51" s="99" t="e">
        <f t="shared" si="29"/>
        <v>#REF!</v>
      </c>
      <c r="G51" s="99" t="e">
        <f t="shared" si="30"/>
        <v>#REF!</v>
      </c>
      <c r="H51" s="99" t="e">
        <f t="shared" si="31"/>
        <v>#REF!</v>
      </c>
      <c r="I51" s="88"/>
      <c r="N51" s="89"/>
      <c r="O51" s="88"/>
      <c r="P51" s="88"/>
      <c r="Q51" s="90"/>
      <c r="R51" s="88"/>
      <c r="S51" s="90" t="e">
        <f t="shared" si="32"/>
        <v>#REF!</v>
      </c>
      <c r="T51" s="90">
        <f t="shared" si="33"/>
        <v>9216</v>
      </c>
      <c r="U51" s="90" t="e">
        <f t="shared" si="34"/>
        <v>#REF!</v>
      </c>
      <c r="V51" s="73">
        <f t="shared" si="35"/>
        <v>4.5643481914678361</v>
      </c>
      <c r="W51" s="73">
        <f t="shared" si="36"/>
        <v>20.833274412955706</v>
      </c>
      <c r="X51" s="73" t="e">
        <f t="shared" si="37"/>
        <v>#REF!</v>
      </c>
      <c r="Y51" s="73" t="e">
        <f t="shared" si="38"/>
        <v>#REF!</v>
      </c>
      <c r="Z51" s="73" t="e">
        <f t="shared" si="39"/>
        <v>#REF!</v>
      </c>
      <c r="AA51" s="73" t="e">
        <f t="shared" si="40"/>
        <v>#REF!</v>
      </c>
      <c r="AB51" s="73" t="e">
        <f t="shared" si="41"/>
        <v>#REF!</v>
      </c>
    </row>
    <row r="52" spans="2:28" ht="12.75">
      <c r="B52" s="96">
        <v>45</v>
      </c>
      <c r="C52" s="97">
        <f>+Puntajes!Q52</f>
        <v>96</v>
      </c>
      <c r="D52" s="98" t="e">
        <f>+Puntajes!U52</f>
        <v>#REF!</v>
      </c>
      <c r="E52" s="99" t="e">
        <f t="shared" si="28"/>
        <v>#REF!</v>
      </c>
      <c r="F52" s="99" t="e">
        <f t="shared" si="29"/>
        <v>#REF!</v>
      </c>
      <c r="G52" s="99" t="e">
        <f t="shared" si="30"/>
        <v>#REF!</v>
      </c>
      <c r="H52" s="99" t="e">
        <f t="shared" si="31"/>
        <v>#REF!</v>
      </c>
      <c r="I52" s="88"/>
      <c r="N52" s="89"/>
      <c r="O52" s="88"/>
      <c r="P52" s="88"/>
      <c r="Q52" s="90"/>
      <c r="R52" s="88"/>
      <c r="S52" s="90" t="e">
        <f t="shared" si="32"/>
        <v>#REF!</v>
      </c>
      <c r="T52" s="90">
        <f t="shared" si="33"/>
        <v>9216</v>
      </c>
      <c r="U52" s="90" t="e">
        <f t="shared" si="34"/>
        <v>#REF!</v>
      </c>
      <c r="V52" s="73">
        <f t="shared" si="35"/>
        <v>4.5643481914678361</v>
      </c>
      <c r="W52" s="73">
        <f t="shared" si="36"/>
        <v>20.833274412955706</v>
      </c>
      <c r="X52" s="73" t="e">
        <f t="shared" si="37"/>
        <v>#REF!</v>
      </c>
      <c r="Y52" s="73" t="e">
        <f t="shared" si="38"/>
        <v>#REF!</v>
      </c>
      <c r="Z52" s="73" t="e">
        <f t="shared" si="39"/>
        <v>#REF!</v>
      </c>
      <c r="AA52" s="73" t="e">
        <f t="shared" si="40"/>
        <v>#REF!</v>
      </c>
      <c r="AB52" s="73" t="e">
        <f t="shared" si="41"/>
        <v>#REF!</v>
      </c>
    </row>
    <row r="53" spans="2:28" ht="12.75">
      <c r="B53" s="96">
        <v>46</v>
      </c>
      <c r="C53" s="97">
        <f>+Puntajes!Q53</f>
        <v>100</v>
      </c>
      <c r="D53" s="98" t="e">
        <f>+Puntajes!U53</f>
        <v>#REF!</v>
      </c>
      <c r="E53" s="99" t="e">
        <f t="shared" si="28"/>
        <v>#REF!</v>
      </c>
      <c r="F53" s="99" t="e">
        <f t="shared" si="29"/>
        <v>#REF!</v>
      </c>
      <c r="G53" s="99" t="e">
        <f t="shared" si="30"/>
        <v>#REF!</v>
      </c>
      <c r="H53" s="99" t="e">
        <f t="shared" si="31"/>
        <v>#REF!</v>
      </c>
      <c r="I53" s="88"/>
      <c r="N53" s="89"/>
      <c r="O53" s="88"/>
      <c r="P53" s="88"/>
      <c r="Q53" s="90"/>
      <c r="R53" s="88"/>
      <c r="S53" s="90" t="e">
        <f t="shared" si="32"/>
        <v>#REF!</v>
      </c>
      <c r="T53" s="90">
        <f t="shared" si="33"/>
        <v>10000</v>
      </c>
      <c r="U53" s="90" t="e">
        <f t="shared" si="34"/>
        <v>#REF!</v>
      </c>
      <c r="V53" s="73">
        <f t="shared" si="35"/>
        <v>4.6051701859880918</v>
      </c>
      <c r="W53" s="73">
        <f t="shared" si="36"/>
        <v>21.207592441913597</v>
      </c>
      <c r="X53" s="73" t="e">
        <f t="shared" si="37"/>
        <v>#REF!</v>
      </c>
      <c r="Y53" s="73" t="e">
        <f t="shared" si="38"/>
        <v>#REF!</v>
      </c>
      <c r="Z53" s="73" t="e">
        <f t="shared" si="39"/>
        <v>#REF!</v>
      </c>
      <c r="AA53" s="73" t="e">
        <f t="shared" si="40"/>
        <v>#REF!</v>
      </c>
      <c r="AB53" s="73" t="e">
        <f t="shared" si="41"/>
        <v>#REF!</v>
      </c>
    </row>
    <row r="54" spans="2:28" ht="12.75">
      <c r="B54" s="96">
        <v>47</v>
      </c>
      <c r="C54" s="97">
        <f>+Puntajes!Q54</f>
        <v>12</v>
      </c>
      <c r="D54" s="98" t="e">
        <f>+Puntajes!U54</f>
        <v>#REF!</v>
      </c>
      <c r="E54" s="99" t="e">
        <f t="shared" si="28"/>
        <v>#REF!</v>
      </c>
      <c r="F54" s="99" t="e">
        <f t="shared" si="29"/>
        <v>#REF!</v>
      </c>
      <c r="G54" s="99" t="e">
        <f t="shared" si="30"/>
        <v>#REF!</v>
      </c>
      <c r="H54" s="99" t="e">
        <f t="shared" si="31"/>
        <v>#REF!</v>
      </c>
      <c r="I54" s="88"/>
      <c r="N54" s="89"/>
      <c r="O54" s="88"/>
      <c r="P54" s="88"/>
      <c r="Q54" s="90"/>
      <c r="R54" s="88"/>
      <c r="S54" s="90" t="e">
        <f t="shared" si="32"/>
        <v>#REF!</v>
      </c>
      <c r="T54" s="90">
        <f t="shared" si="33"/>
        <v>144</v>
      </c>
      <c r="U54" s="90" t="e">
        <f t="shared" si="34"/>
        <v>#REF!</v>
      </c>
      <c r="V54" s="73">
        <f t="shared" si="35"/>
        <v>2.4849066497880004</v>
      </c>
      <c r="W54" s="73">
        <f t="shared" si="36"/>
        <v>6.174761058160624</v>
      </c>
      <c r="X54" s="73" t="e">
        <f t="shared" si="37"/>
        <v>#REF!</v>
      </c>
      <c r="Y54" s="73" t="e">
        <f t="shared" si="38"/>
        <v>#REF!</v>
      </c>
      <c r="Z54" s="73" t="e">
        <f t="shared" si="39"/>
        <v>#REF!</v>
      </c>
      <c r="AA54" s="73" t="e">
        <f t="shared" si="40"/>
        <v>#REF!</v>
      </c>
      <c r="AB54" s="73" t="e">
        <f t="shared" si="41"/>
        <v>#REF!</v>
      </c>
    </row>
    <row r="55" spans="2:28" ht="12.75">
      <c r="B55" s="96">
        <v>48</v>
      </c>
      <c r="C55" s="97">
        <f>+Puntajes!Q55</f>
        <v>16</v>
      </c>
      <c r="D55" s="98" t="e">
        <f>+Puntajes!U55</f>
        <v>#REF!</v>
      </c>
      <c r="E55" s="99" t="e">
        <f t="shared" si="28"/>
        <v>#REF!</v>
      </c>
      <c r="F55" s="99" t="e">
        <f t="shared" si="29"/>
        <v>#REF!</v>
      </c>
      <c r="G55" s="99" t="e">
        <f t="shared" si="30"/>
        <v>#REF!</v>
      </c>
      <c r="H55" s="99" t="e">
        <f t="shared" si="31"/>
        <v>#REF!</v>
      </c>
      <c r="I55" s="88"/>
      <c r="N55" s="89"/>
      <c r="O55" s="88"/>
      <c r="P55" s="88"/>
      <c r="Q55" s="90"/>
      <c r="R55" s="88"/>
      <c r="S55" s="90" t="e">
        <f t="shared" si="32"/>
        <v>#REF!</v>
      </c>
      <c r="T55" s="90">
        <f t="shared" si="33"/>
        <v>256</v>
      </c>
      <c r="U55" s="90" t="e">
        <f t="shared" si="34"/>
        <v>#REF!</v>
      </c>
      <c r="V55" s="73">
        <f t="shared" si="35"/>
        <v>2.7725887222397811</v>
      </c>
      <c r="W55" s="73">
        <f t="shared" si="36"/>
        <v>7.6872482226912222</v>
      </c>
      <c r="X55" s="73" t="e">
        <f t="shared" si="37"/>
        <v>#REF!</v>
      </c>
      <c r="Y55" s="73" t="e">
        <f t="shared" si="38"/>
        <v>#REF!</v>
      </c>
      <c r="Z55" s="73" t="e">
        <f t="shared" si="39"/>
        <v>#REF!</v>
      </c>
      <c r="AA55" s="73" t="e">
        <f t="shared" si="40"/>
        <v>#REF!</v>
      </c>
      <c r="AB55" s="73" t="e">
        <f t="shared" si="41"/>
        <v>#REF!</v>
      </c>
    </row>
    <row r="56" spans="2:28" ht="12.75">
      <c r="B56" s="96">
        <v>49</v>
      </c>
      <c r="C56" s="97">
        <f>+Puntajes!Q56</f>
        <v>20</v>
      </c>
      <c r="D56" s="98" t="e">
        <f>+Puntajes!U56</f>
        <v>#REF!</v>
      </c>
      <c r="E56" s="99" t="e">
        <f t="shared" si="28"/>
        <v>#REF!</v>
      </c>
      <c r="F56" s="99" t="e">
        <f t="shared" si="29"/>
        <v>#REF!</v>
      </c>
      <c r="G56" s="99" t="e">
        <f t="shared" si="30"/>
        <v>#REF!</v>
      </c>
      <c r="H56" s="99" t="e">
        <f t="shared" si="31"/>
        <v>#REF!</v>
      </c>
      <c r="I56" s="88"/>
      <c r="N56" s="89"/>
      <c r="O56" s="88"/>
      <c r="P56" s="88"/>
      <c r="Q56" s="90"/>
      <c r="R56" s="88"/>
      <c r="S56" s="90" t="e">
        <f t="shared" si="32"/>
        <v>#REF!</v>
      </c>
      <c r="T56" s="90">
        <f t="shared" si="33"/>
        <v>400</v>
      </c>
      <c r="U56" s="90" t="e">
        <f t="shared" si="34"/>
        <v>#REF!</v>
      </c>
      <c r="V56" s="73">
        <f t="shared" si="35"/>
        <v>2.9957322735539909</v>
      </c>
      <c r="W56" s="73">
        <f t="shared" si="36"/>
        <v>8.9744118548129634</v>
      </c>
      <c r="X56" s="73" t="e">
        <f t="shared" si="37"/>
        <v>#REF!</v>
      </c>
      <c r="Y56" s="73" t="e">
        <f t="shared" si="38"/>
        <v>#REF!</v>
      </c>
      <c r="Z56" s="73" t="e">
        <f t="shared" si="39"/>
        <v>#REF!</v>
      </c>
      <c r="AA56" s="73" t="e">
        <f t="shared" si="40"/>
        <v>#REF!</v>
      </c>
      <c r="AB56" s="73" t="e">
        <f t="shared" si="41"/>
        <v>#REF!</v>
      </c>
    </row>
    <row r="57" spans="2:28" ht="12.75">
      <c r="B57" s="96">
        <v>50</v>
      </c>
      <c r="C57" s="97">
        <f>+Puntajes!Q57</f>
        <v>14</v>
      </c>
      <c r="D57" s="98" t="e">
        <f>+Puntajes!U57</f>
        <v>#REF!</v>
      </c>
      <c r="E57" s="99" t="e">
        <f t="shared" si="14"/>
        <v>#REF!</v>
      </c>
      <c r="F57" s="99" t="e">
        <f t="shared" si="15"/>
        <v>#REF!</v>
      </c>
      <c r="G57" s="99" t="e">
        <f t="shared" si="16"/>
        <v>#REF!</v>
      </c>
      <c r="H57" s="99" t="e">
        <f t="shared" si="17"/>
        <v>#REF!</v>
      </c>
      <c r="I57" s="88"/>
      <c r="N57" s="89"/>
      <c r="O57" s="88"/>
      <c r="P57" s="88"/>
      <c r="Q57" s="90"/>
      <c r="R57" s="88"/>
      <c r="S57" s="90" t="e">
        <f t="shared" si="18"/>
        <v>#REF!</v>
      </c>
      <c r="T57" s="90">
        <f t="shared" si="19"/>
        <v>196</v>
      </c>
      <c r="U57" s="90" t="e">
        <f t="shared" si="20"/>
        <v>#REF!</v>
      </c>
      <c r="V57" s="73">
        <f t="shared" si="21"/>
        <v>2.6390573296152584</v>
      </c>
      <c r="W57" s="73">
        <f t="shared" si="22"/>
        <v>6.9646235889960186</v>
      </c>
      <c r="X57" s="73" t="e">
        <f t="shared" si="23"/>
        <v>#REF!</v>
      </c>
      <c r="Y57" s="73" t="e">
        <f t="shared" si="24"/>
        <v>#REF!</v>
      </c>
      <c r="Z57" s="73" t="e">
        <f t="shared" si="25"/>
        <v>#REF!</v>
      </c>
      <c r="AA57" s="73" t="e">
        <f t="shared" si="26"/>
        <v>#REF!</v>
      </c>
      <c r="AB57" s="73" t="e">
        <f t="shared" si="27"/>
        <v>#REF!</v>
      </c>
    </row>
    <row r="58" spans="2:28" ht="12.75">
      <c r="B58" s="96">
        <v>51</v>
      </c>
      <c r="C58" s="97">
        <f>+Puntajes!Q58</f>
        <v>18</v>
      </c>
      <c r="D58" s="98" t="e">
        <f>+Puntajes!U58</f>
        <v>#REF!</v>
      </c>
      <c r="E58" s="99" t="e">
        <f t="shared" si="14"/>
        <v>#REF!</v>
      </c>
      <c r="F58" s="99" t="e">
        <f t="shared" si="15"/>
        <v>#REF!</v>
      </c>
      <c r="G58" s="99" t="e">
        <f t="shared" si="16"/>
        <v>#REF!</v>
      </c>
      <c r="H58" s="99" t="e">
        <f t="shared" si="17"/>
        <v>#REF!</v>
      </c>
      <c r="I58" s="88"/>
      <c r="N58" s="89"/>
      <c r="O58" s="88"/>
      <c r="P58" s="88"/>
      <c r="Q58" s="90"/>
      <c r="R58" s="88"/>
      <c r="S58" s="90" t="e">
        <f t="shared" si="18"/>
        <v>#REF!</v>
      </c>
      <c r="T58" s="90">
        <f t="shared" si="19"/>
        <v>324</v>
      </c>
      <c r="U58" s="90" t="e">
        <f t="shared" si="20"/>
        <v>#REF!</v>
      </c>
      <c r="V58" s="73">
        <f t="shared" si="21"/>
        <v>2.8903717578961645</v>
      </c>
      <c r="W58" s="73">
        <f t="shared" si="22"/>
        <v>8.354248898843764</v>
      </c>
      <c r="X58" s="73" t="e">
        <f t="shared" si="23"/>
        <v>#REF!</v>
      </c>
      <c r="Y58" s="73" t="e">
        <f t="shared" si="24"/>
        <v>#REF!</v>
      </c>
      <c r="Z58" s="73" t="e">
        <f t="shared" si="25"/>
        <v>#REF!</v>
      </c>
      <c r="AA58" s="73" t="e">
        <f t="shared" si="26"/>
        <v>#REF!</v>
      </c>
      <c r="AB58" s="73" t="e">
        <f t="shared" si="27"/>
        <v>#REF!</v>
      </c>
    </row>
    <row r="59" spans="2:28" ht="12.75">
      <c r="B59" s="96">
        <v>52</v>
      </c>
      <c r="C59" s="97">
        <f>+Puntajes!Q59</f>
        <v>22</v>
      </c>
      <c r="D59" s="98" t="e">
        <f>+Puntajes!U59</f>
        <v>#REF!</v>
      </c>
      <c r="E59" s="99" t="e">
        <f t="shared" si="14"/>
        <v>#REF!</v>
      </c>
      <c r="F59" s="99" t="e">
        <f t="shared" si="15"/>
        <v>#REF!</v>
      </c>
      <c r="G59" s="99" t="e">
        <f t="shared" si="16"/>
        <v>#REF!</v>
      </c>
      <c r="H59" s="99" t="e">
        <f t="shared" si="17"/>
        <v>#REF!</v>
      </c>
      <c r="I59" s="88"/>
      <c r="N59" s="89"/>
      <c r="O59" s="88"/>
      <c r="P59" s="88"/>
      <c r="Q59" s="90"/>
      <c r="R59" s="88"/>
      <c r="S59" s="90" t="e">
        <f t="shared" si="18"/>
        <v>#REF!</v>
      </c>
      <c r="T59" s="90">
        <f t="shared" si="19"/>
        <v>484</v>
      </c>
      <c r="U59" s="90" t="e">
        <f t="shared" si="20"/>
        <v>#REF!</v>
      </c>
      <c r="V59" s="73">
        <f t="shared" si="21"/>
        <v>3.0910424533583161</v>
      </c>
      <c r="W59" s="73">
        <f t="shared" si="22"/>
        <v>9.5545434484633969</v>
      </c>
      <c r="X59" s="73" t="e">
        <f t="shared" si="23"/>
        <v>#REF!</v>
      </c>
      <c r="Y59" s="73" t="e">
        <f t="shared" si="24"/>
        <v>#REF!</v>
      </c>
      <c r="Z59" s="73" t="e">
        <f t="shared" si="25"/>
        <v>#REF!</v>
      </c>
      <c r="AA59" s="73" t="e">
        <f t="shared" si="26"/>
        <v>#REF!</v>
      </c>
      <c r="AB59" s="73" t="e">
        <f t="shared" si="27"/>
        <v>#REF!</v>
      </c>
    </row>
    <row r="60" spans="2:28" ht="12.75">
      <c r="B60" s="96">
        <v>53</v>
      </c>
      <c r="C60" s="97">
        <f>+Puntajes!Q60</f>
        <v>19</v>
      </c>
      <c r="D60" s="98" t="e">
        <f>+Puntajes!U60</f>
        <v>#REF!</v>
      </c>
      <c r="E60" s="99" t="e">
        <f t="shared" si="14"/>
        <v>#REF!</v>
      </c>
      <c r="F60" s="99" t="e">
        <f t="shared" si="15"/>
        <v>#REF!</v>
      </c>
      <c r="G60" s="99" t="e">
        <f t="shared" si="16"/>
        <v>#REF!</v>
      </c>
      <c r="H60" s="99" t="e">
        <f t="shared" si="17"/>
        <v>#REF!</v>
      </c>
      <c r="I60" s="88"/>
      <c r="N60" s="89"/>
      <c r="O60" s="88"/>
      <c r="P60" s="88"/>
      <c r="Q60" s="90"/>
      <c r="R60" s="88"/>
      <c r="S60" s="90" t="e">
        <f t="shared" si="18"/>
        <v>#REF!</v>
      </c>
      <c r="T60" s="90">
        <f t="shared" si="19"/>
        <v>361</v>
      </c>
      <c r="U60" s="90" t="e">
        <f t="shared" si="20"/>
        <v>#REF!</v>
      </c>
      <c r="V60" s="73">
        <f t="shared" si="21"/>
        <v>2.9444389791664403</v>
      </c>
      <c r="W60" s="73">
        <f t="shared" si="22"/>
        <v>8.6697209020347081</v>
      </c>
      <c r="X60" s="73" t="e">
        <f t="shared" si="23"/>
        <v>#REF!</v>
      </c>
      <c r="Y60" s="73" t="e">
        <f t="shared" si="24"/>
        <v>#REF!</v>
      </c>
      <c r="Z60" s="73" t="e">
        <f t="shared" si="25"/>
        <v>#REF!</v>
      </c>
      <c r="AA60" s="73" t="e">
        <f t="shared" si="26"/>
        <v>#REF!</v>
      </c>
      <c r="AB60" s="73" t="e">
        <f t="shared" si="27"/>
        <v>#REF!</v>
      </c>
    </row>
    <row r="61" spans="2:28" ht="12.75">
      <c r="B61" s="96">
        <v>54</v>
      </c>
      <c r="C61" s="97">
        <f>+Puntajes!Q61</f>
        <v>27</v>
      </c>
      <c r="D61" s="98" t="e">
        <f>+Puntajes!U61</f>
        <v>#REF!</v>
      </c>
      <c r="E61" s="99" t="e">
        <f t="shared" si="14"/>
        <v>#REF!</v>
      </c>
      <c r="F61" s="99" t="e">
        <f t="shared" si="15"/>
        <v>#REF!</v>
      </c>
      <c r="G61" s="99" t="e">
        <f t="shared" si="16"/>
        <v>#REF!</v>
      </c>
      <c r="H61" s="99" t="e">
        <f t="shared" si="17"/>
        <v>#REF!</v>
      </c>
      <c r="I61" s="88"/>
      <c r="N61" s="89"/>
      <c r="O61" s="88"/>
      <c r="P61" s="88"/>
      <c r="Q61" s="90"/>
      <c r="R61" s="88"/>
      <c r="S61" s="90" t="e">
        <f t="shared" si="18"/>
        <v>#REF!</v>
      </c>
      <c r="T61" s="90">
        <f t="shared" si="19"/>
        <v>729</v>
      </c>
      <c r="U61" s="90" t="e">
        <f t="shared" si="20"/>
        <v>#REF!</v>
      </c>
      <c r="V61" s="73">
        <f t="shared" si="21"/>
        <v>3.2958368660043291</v>
      </c>
      <c r="W61" s="73">
        <f t="shared" si="22"/>
        <v>10.862540647313239</v>
      </c>
      <c r="X61" s="73" t="e">
        <f t="shared" si="23"/>
        <v>#REF!</v>
      </c>
      <c r="Y61" s="73" t="e">
        <f t="shared" si="24"/>
        <v>#REF!</v>
      </c>
      <c r="Z61" s="73" t="e">
        <f t="shared" si="25"/>
        <v>#REF!</v>
      </c>
      <c r="AA61" s="73" t="e">
        <f t="shared" si="26"/>
        <v>#REF!</v>
      </c>
      <c r="AB61" s="73" t="e">
        <f t="shared" si="27"/>
        <v>#REF!</v>
      </c>
    </row>
    <row r="62" spans="2:28" ht="12.75">
      <c r="B62" s="96">
        <v>55</v>
      </c>
      <c r="C62" s="97">
        <f>+Puntajes!Q62</f>
        <v>35</v>
      </c>
      <c r="D62" s="98" t="e">
        <f>+Puntajes!U62</f>
        <v>#REF!</v>
      </c>
      <c r="E62" s="99" t="e">
        <f t="shared" si="14"/>
        <v>#REF!</v>
      </c>
      <c r="F62" s="99" t="e">
        <f t="shared" si="15"/>
        <v>#REF!</v>
      </c>
      <c r="G62" s="99" t="e">
        <f t="shared" si="16"/>
        <v>#REF!</v>
      </c>
      <c r="H62" s="99" t="e">
        <f t="shared" si="17"/>
        <v>#REF!</v>
      </c>
      <c r="I62" s="88"/>
      <c r="N62" s="89"/>
      <c r="O62" s="88"/>
      <c r="P62" s="88"/>
      <c r="Q62" s="90"/>
      <c r="R62" s="88"/>
      <c r="S62" s="90" t="e">
        <f t="shared" si="18"/>
        <v>#REF!</v>
      </c>
      <c r="T62" s="90">
        <f t="shared" si="19"/>
        <v>1225</v>
      </c>
      <c r="U62" s="90" t="e">
        <f t="shared" si="20"/>
        <v>#REF!</v>
      </c>
      <c r="V62" s="73">
        <f t="shared" si="21"/>
        <v>3.5553480614894135</v>
      </c>
      <c r="W62" s="73">
        <f t="shared" si="22"/>
        <v>12.640499838336531</v>
      </c>
      <c r="X62" s="73" t="e">
        <f t="shared" si="23"/>
        <v>#REF!</v>
      </c>
      <c r="Y62" s="73" t="e">
        <f t="shared" si="24"/>
        <v>#REF!</v>
      </c>
      <c r="Z62" s="73" t="e">
        <f t="shared" si="25"/>
        <v>#REF!</v>
      </c>
      <c r="AA62" s="73" t="e">
        <f t="shared" si="26"/>
        <v>#REF!</v>
      </c>
      <c r="AB62" s="73" t="e">
        <f t="shared" si="27"/>
        <v>#REF!</v>
      </c>
    </row>
    <row r="63" spans="2:28" ht="12.75">
      <c r="B63" s="96">
        <v>56</v>
      </c>
      <c r="C63" s="97">
        <f>+Puntajes!Q63</f>
        <v>19</v>
      </c>
      <c r="D63" s="98" t="e">
        <f>+Puntajes!U63</f>
        <v>#REF!</v>
      </c>
      <c r="E63" s="99" t="e">
        <f t="shared" ref="E63" si="42">IF(C63&gt;0,+$K$8+$K$9*C63,0)</f>
        <v>#REF!</v>
      </c>
      <c r="F63" s="99" t="e">
        <f t="shared" ref="F63" si="43">IF($L$9&gt;0,+$L$8*C63^$L$9,0)</f>
        <v>#REF!</v>
      </c>
      <c r="G63" s="99" t="e">
        <f t="shared" ref="G63" si="44">IF(C63&gt;0,+$M$8*EXP($M$9*C63),0)</f>
        <v>#REF!</v>
      </c>
      <c r="H63" s="99" t="e">
        <f t="shared" ref="H63" si="45">IF(C63&gt;0,+$N$8+$N$9*LN(C63),0)</f>
        <v>#REF!</v>
      </c>
      <c r="I63" s="88"/>
      <c r="N63" s="89"/>
      <c r="O63" s="88"/>
      <c r="P63" s="88"/>
      <c r="Q63" s="90"/>
      <c r="R63" s="88"/>
      <c r="S63" s="90" t="e">
        <f t="shared" ref="S63" si="46">+C63*D63</f>
        <v>#REF!</v>
      </c>
      <c r="T63" s="90">
        <f t="shared" ref="T63" si="47">(C63)^2</f>
        <v>361</v>
      </c>
      <c r="U63" s="90" t="e">
        <f t="shared" ref="U63" si="48">(D63)^2</f>
        <v>#REF!</v>
      </c>
      <c r="V63" s="73">
        <f t="shared" ref="V63" si="49">IF(C63&gt;0,LN(C63),0)</f>
        <v>2.9444389791664403</v>
      </c>
      <c r="W63" s="73">
        <f t="shared" ref="W63" si="50">(V63)^2</f>
        <v>8.6697209020347081</v>
      </c>
      <c r="X63" s="73" t="e">
        <f t="shared" ref="X63" si="51">IF(D63&gt;0,LN(D63),0)</f>
        <v>#REF!</v>
      </c>
      <c r="Y63" s="73" t="e">
        <f t="shared" ref="Y63" si="52">(X63)^2</f>
        <v>#REF!</v>
      </c>
      <c r="Z63" s="73" t="e">
        <f t="shared" ref="Z63" si="53">+X63*C63</f>
        <v>#REF!</v>
      </c>
      <c r="AA63" s="73" t="e">
        <f t="shared" ref="AA63" si="54">+D63*V63</f>
        <v>#REF!</v>
      </c>
      <c r="AB63" s="73" t="e">
        <f t="shared" ref="AB63" si="55">+V63*X63</f>
        <v>#REF!</v>
      </c>
    </row>
    <row r="64" spans="2:28" ht="12.75">
      <c r="B64" s="96">
        <v>57</v>
      </c>
      <c r="C64" s="97">
        <f>+Puntajes!Q64</f>
        <v>27</v>
      </c>
      <c r="D64" s="98" t="e">
        <f>+Puntajes!U64</f>
        <v>#REF!</v>
      </c>
      <c r="E64" s="99" t="e">
        <f t="shared" si="0"/>
        <v>#REF!</v>
      </c>
      <c r="F64" s="99" t="e">
        <f t="shared" si="1"/>
        <v>#REF!</v>
      </c>
      <c r="G64" s="99" t="e">
        <f t="shared" si="2"/>
        <v>#REF!</v>
      </c>
      <c r="H64" s="99" t="e">
        <f t="shared" si="3"/>
        <v>#REF!</v>
      </c>
      <c r="I64" s="88"/>
      <c r="N64" s="89"/>
      <c r="O64" s="88"/>
      <c r="P64" s="88"/>
      <c r="Q64" s="90"/>
      <c r="R64" s="88"/>
      <c r="S64" s="90" t="e">
        <f t="shared" si="4"/>
        <v>#REF!</v>
      </c>
      <c r="T64" s="90">
        <f t="shared" si="13"/>
        <v>729</v>
      </c>
      <c r="U64" s="90" t="e">
        <f t="shared" si="13"/>
        <v>#REF!</v>
      </c>
      <c r="V64" s="73">
        <f t="shared" si="6"/>
        <v>3.2958368660043291</v>
      </c>
      <c r="W64" s="73">
        <f t="shared" si="7"/>
        <v>10.862540647313239</v>
      </c>
      <c r="X64" s="73" t="e">
        <f t="shared" si="8"/>
        <v>#REF!</v>
      </c>
      <c r="Y64" s="73" t="e">
        <f t="shared" si="9"/>
        <v>#REF!</v>
      </c>
      <c r="Z64" s="73" t="e">
        <f t="shared" si="10"/>
        <v>#REF!</v>
      </c>
      <c r="AA64" s="73" t="e">
        <f t="shared" si="11"/>
        <v>#REF!</v>
      </c>
      <c r="AB64" s="73" t="e">
        <f t="shared" si="12"/>
        <v>#REF!</v>
      </c>
    </row>
    <row r="65" spans="2:28" ht="12.75">
      <c r="B65" s="135">
        <v>58</v>
      </c>
      <c r="C65" s="136">
        <f>+Puntajes!Q65</f>
        <v>35</v>
      </c>
      <c r="D65" s="137" t="e">
        <f>+Puntajes!U65</f>
        <v>#REF!</v>
      </c>
      <c r="E65" s="138" t="e">
        <f t="shared" si="0"/>
        <v>#REF!</v>
      </c>
      <c r="F65" s="138" t="e">
        <f t="shared" si="1"/>
        <v>#REF!</v>
      </c>
      <c r="G65" s="138" t="e">
        <f t="shared" si="2"/>
        <v>#REF!</v>
      </c>
      <c r="H65" s="138" t="e">
        <f t="shared" si="3"/>
        <v>#REF!</v>
      </c>
      <c r="I65" s="139"/>
      <c r="J65" s="140"/>
      <c r="K65" s="140"/>
      <c r="L65" s="140"/>
      <c r="M65" s="140"/>
      <c r="N65" s="141"/>
      <c r="O65" s="88"/>
      <c r="P65" s="88"/>
      <c r="Q65" s="90"/>
      <c r="R65" s="88"/>
      <c r="S65" s="90" t="e">
        <f t="shared" si="4"/>
        <v>#REF!</v>
      </c>
      <c r="T65" s="90">
        <f t="shared" si="13"/>
        <v>1225</v>
      </c>
      <c r="U65" s="90" t="e">
        <f t="shared" si="13"/>
        <v>#REF!</v>
      </c>
      <c r="V65" s="73">
        <f t="shared" si="6"/>
        <v>3.5553480614894135</v>
      </c>
      <c r="W65" s="73">
        <f t="shared" si="7"/>
        <v>12.640499838336531</v>
      </c>
      <c r="X65" s="73" t="e">
        <f t="shared" si="8"/>
        <v>#REF!</v>
      </c>
      <c r="Y65" s="73" t="e">
        <f t="shared" si="9"/>
        <v>#REF!</v>
      </c>
      <c r="Z65" s="73" t="e">
        <f t="shared" si="10"/>
        <v>#REF!</v>
      </c>
      <c r="AA65" s="73" t="e">
        <f t="shared" si="11"/>
        <v>#REF!</v>
      </c>
      <c r="AB65" s="73" t="e">
        <f t="shared" si="12"/>
        <v>#REF!</v>
      </c>
    </row>
    <row r="66" spans="2:28" ht="12.75">
      <c r="B66" s="114"/>
      <c r="C66" s="114"/>
      <c r="I66" s="109"/>
      <c r="O66" s="109"/>
      <c r="P66" s="109"/>
      <c r="Q66" s="110"/>
      <c r="R66" s="109"/>
      <c r="S66" s="110" t="e">
        <f t="shared" ref="S66:AB66" si="56">SUM(S8:S65)</f>
        <v>#REF!</v>
      </c>
      <c r="T66" s="110">
        <f t="shared" si="56"/>
        <v>122660</v>
      </c>
      <c r="U66" s="110" t="e">
        <f t="shared" si="56"/>
        <v>#REF!</v>
      </c>
      <c r="V66" s="111">
        <f t="shared" si="56"/>
        <v>198.85179723567023</v>
      </c>
      <c r="W66" s="111">
        <f t="shared" si="56"/>
        <v>716.70968846265828</v>
      </c>
      <c r="X66" s="111" t="e">
        <f t="shared" si="56"/>
        <v>#REF!</v>
      </c>
      <c r="Y66" s="111" t="e">
        <f t="shared" si="56"/>
        <v>#REF!</v>
      </c>
      <c r="Z66" s="111" t="e">
        <f t="shared" si="56"/>
        <v>#REF!</v>
      </c>
      <c r="AA66" s="111" t="e">
        <f t="shared" si="56"/>
        <v>#REF!</v>
      </c>
      <c r="AB66" s="111" t="e">
        <f t="shared" si="56"/>
        <v>#REF!</v>
      </c>
    </row>
    <row r="67" spans="2:28" ht="14.25">
      <c r="B67" s="114"/>
      <c r="C67" s="114"/>
      <c r="I67" s="88"/>
      <c r="O67" s="88"/>
      <c r="P67" s="88"/>
      <c r="Q67" s="90"/>
      <c r="R67" s="88"/>
      <c r="S67" s="90" t="s">
        <v>26</v>
      </c>
      <c r="T67" s="90" t="s">
        <v>27</v>
      </c>
      <c r="U67" s="90" t="s">
        <v>28</v>
      </c>
      <c r="V67" s="73" t="s">
        <v>29</v>
      </c>
      <c r="W67" s="73" t="s">
        <v>30</v>
      </c>
      <c r="X67" s="73" t="s">
        <v>31</v>
      </c>
      <c r="Y67" s="73" t="s">
        <v>32</v>
      </c>
      <c r="Z67" s="73" t="s">
        <v>33</v>
      </c>
      <c r="AA67" s="73" t="s">
        <v>34</v>
      </c>
      <c r="AB67" s="73" t="s">
        <v>35</v>
      </c>
    </row>
    <row r="68" spans="2:28" ht="12.75">
      <c r="B68" s="114"/>
      <c r="C68" s="114"/>
      <c r="I68" s="88"/>
      <c r="J68" s="88"/>
      <c r="K68" s="88"/>
      <c r="L68" s="90"/>
      <c r="M68" s="88"/>
      <c r="N68" s="90"/>
      <c r="O68" s="90"/>
      <c r="P68" s="90"/>
    </row>
    <row r="69" spans="2:28" ht="12.75">
      <c r="B69" s="114"/>
      <c r="C69" s="114"/>
      <c r="I69" s="88"/>
      <c r="J69" s="88"/>
      <c r="K69" s="88"/>
      <c r="L69" s="90"/>
      <c r="M69" s="88"/>
      <c r="N69" s="90"/>
      <c r="O69" s="90"/>
      <c r="P69" s="90"/>
    </row>
    <row r="70" spans="2:28" ht="12.75">
      <c r="B70" s="114"/>
      <c r="C70" s="114"/>
      <c r="I70" s="88"/>
      <c r="J70" s="88"/>
      <c r="K70" s="88"/>
      <c r="L70" s="90"/>
      <c r="M70" s="88"/>
      <c r="N70" s="90"/>
      <c r="O70" s="90"/>
      <c r="P70" s="90"/>
    </row>
    <row r="71" spans="2:28" ht="12.75">
      <c r="B71" s="114"/>
      <c r="C71" s="114"/>
      <c r="I71" s="88"/>
      <c r="J71" s="88"/>
      <c r="K71" s="88"/>
      <c r="L71" s="90"/>
      <c r="M71" s="88"/>
      <c r="N71" s="90"/>
      <c r="O71" s="90"/>
      <c r="P71" s="90"/>
    </row>
    <row r="72" spans="2:28" ht="6.75" customHeight="1">
      <c r="B72" s="112"/>
      <c r="C72" s="114"/>
      <c r="D72" s="115"/>
      <c r="E72" s="116"/>
      <c r="F72" s="116"/>
      <c r="G72" s="116"/>
      <c r="H72" s="116"/>
      <c r="I72" s="88"/>
      <c r="J72" s="88"/>
      <c r="K72" s="88"/>
      <c r="L72" s="90"/>
      <c r="M72" s="88"/>
      <c r="N72" s="90"/>
      <c r="O72" s="90"/>
      <c r="P72" s="90"/>
    </row>
    <row r="73" spans="2:28" ht="23.25" customHeight="1">
      <c r="B73" s="602" t="s">
        <v>51</v>
      </c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90"/>
      <c r="O73" s="90"/>
      <c r="P73" s="90"/>
    </row>
    <row r="74" spans="2:28" ht="12.75">
      <c r="B74" s="114"/>
      <c r="C74" s="114"/>
      <c r="D74" s="115"/>
      <c r="E74" s="116"/>
      <c r="F74" s="116"/>
      <c r="G74" s="116"/>
      <c r="H74" s="116"/>
      <c r="I74" s="88"/>
      <c r="J74" s="88"/>
      <c r="K74" s="88"/>
      <c r="L74" s="90"/>
      <c r="M74" s="88"/>
      <c r="N74" s="90"/>
      <c r="O74" s="90"/>
      <c r="P74" s="90"/>
    </row>
    <row r="75" spans="2:28" ht="12.75">
      <c r="B75" s="117" t="s">
        <v>10</v>
      </c>
      <c r="C75" s="118" t="s">
        <v>52</v>
      </c>
      <c r="D75" s="119" t="s">
        <v>12</v>
      </c>
      <c r="E75" s="119" t="s">
        <v>13</v>
      </c>
      <c r="F75" s="119" t="s">
        <v>14</v>
      </c>
      <c r="G75" s="120" t="s">
        <v>15</v>
      </c>
      <c r="H75" s="73"/>
      <c r="I75" s="117" t="s">
        <v>10</v>
      </c>
      <c r="J75" s="118" t="s">
        <v>52</v>
      </c>
      <c r="K75" s="119" t="s">
        <v>12</v>
      </c>
      <c r="L75" s="119" t="s">
        <v>13</v>
      </c>
      <c r="M75" s="119" t="s">
        <v>14</v>
      </c>
      <c r="N75" s="120" t="s">
        <v>15</v>
      </c>
      <c r="O75" s="90"/>
      <c r="P75" s="90"/>
    </row>
    <row r="76" spans="2:28" ht="12.75">
      <c r="B76" s="122">
        <v>1</v>
      </c>
      <c r="C76" s="121"/>
      <c r="D76" s="123" t="e">
        <f t="shared" ref="D76:D107" si="57">+$K$8+$K$9*B76</f>
        <v>#REF!</v>
      </c>
      <c r="E76" s="123" t="e">
        <f t="shared" ref="E76:E107" si="58">IF($L$9&gt;0,+$L$8*B76^$L$9,0)</f>
        <v>#REF!</v>
      </c>
      <c r="F76" s="123" t="e">
        <f t="shared" ref="F76:F107" si="59">IF(B76&gt;0,+$M$8*EXP($M$9*B76),0)</f>
        <v>#REF!</v>
      </c>
      <c r="G76" s="124" t="e">
        <f t="shared" ref="G76:G107" si="60">IF(B76&gt;0,+$N$8+$N$9*LN(B76),0)</f>
        <v>#REF!</v>
      </c>
      <c r="H76" s="73"/>
      <c r="I76" s="122">
        <v>51</v>
      </c>
      <c r="J76" s="125"/>
      <c r="K76" s="123" t="e">
        <f t="shared" ref="K76:K107" si="61">+$K$8+$K$9*I76</f>
        <v>#REF!</v>
      </c>
      <c r="L76" s="123" t="e">
        <f t="shared" ref="L76:L107" si="62">IF($L$9&gt;0,+$L$8*I76^$L$9,0)</f>
        <v>#REF!</v>
      </c>
      <c r="M76" s="123" t="e">
        <f t="shared" ref="M76:M107" si="63">IF(I76&gt;0,+$M$8*EXP($M$9*I76),0)</f>
        <v>#REF!</v>
      </c>
      <c r="N76" s="124" t="e">
        <f t="shared" ref="N76:N107" si="64">IF(I76&gt;0,+$N$8+$N$9*LN(I76),0)</f>
        <v>#REF!</v>
      </c>
      <c r="O76" s="90"/>
      <c r="P76" s="90"/>
    </row>
    <row r="77" spans="2:28" ht="12.75">
      <c r="B77" s="122">
        <v>2</v>
      </c>
      <c r="C77" s="121"/>
      <c r="D77" s="123" t="e">
        <f t="shared" si="57"/>
        <v>#REF!</v>
      </c>
      <c r="E77" s="123" t="e">
        <f t="shared" si="58"/>
        <v>#REF!</v>
      </c>
      <c r="F77" s="123" t="e">
        <f t="shared" si="59"/>
        <v>#REF!</v>
      </c>
      <c r="G77" s="124" t="e">
        <f t="shared" si="60"/>
        <v>#REF!</v>
      </c>
      <c r="H77" s="73"/>
      <c r="I77" s="122">
        <v>52</v>
      </c>
      <c r="J77" s="125"/>
      <c r="K77" s="123" t="e">
        <f t="shared" si="61"/>
        <v>#REF!</v>
      </c>
      <c r="L77" s="123" t="e">
        <f t="shared" si="62"/>
        <v>#REF!</v>
      </c>
      <c r="M77" s="123" t="e">
        <f t="shared" si="63"/>
        <v>#REF!</v>
      </c>
      <c r="N77" s="124" t="e">
        <f t="shared" si="64"/>
        <v>#REF!</v>
      </c>
      <c r="O77" s="90"/>
      <c r="P77" s="90"/>
    </row>
    <row r="78" spans="2:28" ht="12.75">
      <c r="B78" s="122">
        <v>3</v>
      </c>
      <c r="C78" s="121"/>
      <c r="D78" s="123" t="e">
        <f t="shared" si="57"/>
        <v>#REF!</v>
      </c>
      <c r="E78" s="123" t="e">
        <f t="shared" si="58"/>
        <v>#REF!</v>
      </c>
      <c r="F78" s="123" t="e">
        <f t="shared" si="59"/>
        <v>#REF!</v>
      </c>
      <c r="G78" s="124" t="e">
        <f t="shared" si="60"/>
        <v>#REF!</v>
      </c>
      <c r="H78" s="73"/>
      <c r="I78" s="122">
        <v>53</v>
      </c>
      <c r="J78" s="125"/>
      <c r="K78" s="123" t="e">
        <f t="shared" si="61"/>
        <v>#REF!</v>
      </c>
      <c r="L78" s="123" t="e">
        <f t="shared" si="62"/>
        <v>#REF!</v>
      </c>
      <c r="M78" s="123" t="e">
        <f t="shared" si="63"/>
        <v>#REF!</v>
      </c>
      <c r="N78" s="124" t="e">
        <f t="shared" si="64"/>
        <v>#REF!</v>
      </c>
      <c r="O78" s="90"/>
      <c r="P78" s="90"/>
    </row>
    <row r="79" spans="2:28" ht="12.75">
      <c r="B79" s="122">
        <v>4</v>
      </c>
      <c r="C79" s="121"/>
      <c r="D79" s="123" t="e">
        <f t="shared" si="57"/>
        <v>#REF!</v>
      </c>
      <c r="E79" s="123" t="e">
        <f t="shared" si="58"/>
        <v>#REF!</v>
      </c>
      <c r="F79" s="123" t="e">
        <f t="shared" si="59"/>
        <v>#REF!</v>
      </c>
      <c r="G79" s="124" t="e">
        <f t="shared" si="60"/>
        <v>#REF!</v>
      </c>
      <c r="H79" s="73"/>
      <c r="I79" s="122">
        <v>54</v>
      </c>
      <c r="J79" s="125"/>
      <c r="K79" s="123" t="e">
        <f t="shared" si="61"/>
        <v>#REF!</v>
      </c>
      <c r="L79" s="123" t="e">
        <f t="shared" si="62"/>
        <v>#REF!</v>
      </c>
      <c r="M79" s="123" t="e">
        <f t="shared" si="63"/>
        <v>#REF!</v>
      </c>
      <c r="N79" s="124" t="e">
        <f t="shared" si="64"/>
        <v>#REF!</v>
      </c>
      <c r="O79" s="90"/>
      <c r="P79" s="90"/>
    </row>
    <row r="80" spans="2:28" ht="12.75">
      <c r="B80" s="122">
        <v>5</v>
      </c>
      <c r="C80" s="121"/>
      <c r="D80" s="123" t="e">
        <f t="shared" si="57"/>
        <v>#REF!</v>
      </c>
      <c r="E80" s="123" t="e">
        <f t="shared" si="58"/>
        <v>#REF!</v>
      </c>
      <c r="F80" s="123" t="e">
        <f t="shared" si="59"/>
        <v>#REF!</v>
      </c>
      <c r="G80" s="124" t="e">
        <f t="shared" si="60"/>
        <v>#REF!</v>
      </c>
      <c r="H80" s="73"/>
      <c r="I80" s="122">
        <v>55</v>
      </c>
      <c r="J80" s="125"/>
      <c r="K80" s="123" t="e">
        <f t="shared" si="61"/>
        <v>#REF!</v>
      </c>
      <c r="L80" s="123" t="e">
        <f t="shared" si="62"/>
        <v>#REF!</v>
      </c>
      <c r="M80" s="123" t="e">
        <f t="shared" si="63"/>
        <v>#REF!</v>
      </c>
      <c r="N80" s="124" t="e">
        <f t="shared" si="64"/>
        <v>#REF!</v>
      </c>
      <c r="O80" s="90"/>
      <c r="P80" s="90"/>
    </row>
    <row r="81" spans="2:14" ht="12.75">
      <c r="B81" s="122">
        <v>6</v>
      </c>
      <c r="C81" s="121"/>
      <c r="D81" s="123" t="e">
        <f t="shared" si="57"/>
        <v>#REF!</v>
      </c>
      <c r="E81" s="123" t="e">
        <f t="shared" si="58"/>
        <v>#REF!</v>
      </c>
      <c r="F81" s="123" t="e">
        <f t="shared" si="59"/>
        <v>#REF!</v>
      </c>
      <c r="G81" s="124" t="e">
        <f t="shared" si="60"/>
        <v>#REF!</v>
      </c>
      <c r="H81" s="73"/>
      <c r="I81" s="122">
        <v>56</v>
      </c>
      <c r="J81" s="125"/>
      <c r="K81" s="123" t="e">
        <f t="shared" si="61"/>
        <v>#REF!</v>
      </c>
      <c r="L81" s="123" t="e">
        <f t="shared" si="62"/>
        <v>#REF!</v>
      </c>
      <c r="M81" s="123" t="e">
        <f t="shared" si="63"/>
        <v>#REF!</v>
      </c>
      <c r="N81" s="124" t="e">
        <f t="shared" si="64"/>
        <v>#REF!</v>
      </c>
    </row>
    <row r="82" spans="2:14" ht="12.75">
      <c r="B82" s="122">
        <v>7</v>
      </c>
      <c r="C82" s="121"/>
      <c r="D82" s="123" t="e">
        <f t="shared" si="57"/>
        <v>#REF!</v>
      </c>
      <c r="E82" s="123" t="e">
        <f t="shared" si="58"/>
        <v>#REF!</v>
      </c>
      <c r="F82" s="123" t="e">
        <f t="shared" si="59"/>
        <v>#REF!</v>
      </c>
      <c r="G82" s="124" t="e">
        <f t="shared" si="60"/>
        <v>#REF!</v>
      </c>
      <c r="H82" s="73"/>
      <c r="I82" s="122">
        <v>57</v>
      </c>
      <c r="J82" s="125"/>
      <c r="K82" s="123" t="e">
        <f t="shared" si="61"/>
        <v>#REF!</v>
      </c>
      <c r="L82" s="123" t="e">
        <f t="shared" si="62"/>
        <v>#REF!</v>
      </c>
      <c r="M82" s="123" t="e">
        <f t="shared" si="63"/>
        <v>#REF!</v>
      </c>
      <c r="N82" s="124" t="e">
        <f t="shared" si="64"/>
        <v>#REF!</v>
      </c>
    </row>
    <row r="83" spans="2:14" ht="12.75">
      <c r="B83" s="122">
        <v>8</v>
      </c>
      <c r="C83" s="121"/>
      <c r="D83" s="123" t="e">
        <f t="shared" si="57"/>
        <v>#REF!</v>
      </c>
      <c r="E83" s="123" t="e">
        <f t="shared" si="58"/>
        <v>#REF!</v>
      </c>
      <c r="F83" s="123" t="e">
        <f t="shared" si="59"/>
        <v>#REF!</v>
      </c>
      <c r="G83" s="124" t="e">
        <f t="shared" si="60"/>
        <v>#REF!</v>
      </c>
      <c r="H83" s="73"/>
      <c r="I83" s="122">
        <v>58</v>
      </c>
      <c r="J83" s="125"/>
      <c r="K83" s="123" t="e">
        <f t="shared" si="61"/>
        <v>#REF!</v>
      </c>
      <c r="L83" s="123" t="e">
        <f t="shared" si="62"/>
        <v>#REF!</v>
      </c>
      <c r="M83" s="123" t="e">
        <f t="shared" si="63"/>
        <v>#REF!</v>
      </c>
      <c r="N83" s="124" t="e">
        <f t="shared" si="64"/>
        <v>#REF!</v>
      </c>
    </row>
    <row r="84" spans="2:14" ht="12.75">
      <c r="B84" s="122">
        <v>9</v>
      </c>
      <c r="C84" s="121"/>
      <c r="D84" s="123" t="e">
        <f t="shared" si="57"/>
        <v>#REF!</v>
      </c>
      <c r="E84" s="123" t="e">
        <f t="shared" si="58"/>
        <v>#REF!</v>
      </c>
      <c r="F84" s="123" t="e">
        <f t="shared" si="59"/>
        <v>#REF!</v>
      </c>
      <c r="G84" s="124" t="e">
        <f t="shared" si="60"/>
        <v>#REF!</v>
      </c>
      <c r="H84" s="73"/>
      <c r="I84" s="122">
        <v>59</v>
      </c>
      <c r="J84" s="125"/>
      <c r="K84" s="123" t="e">
        <f t="shared" si="61"/>
        <v>#REF!</v>
      </c>
      <c r="L84" s="123" t="e">
        <f t="shared" si="62"/>
        <v>#REF!</v>
      </c>
      <c r="M84" s="123" t="e">
        <f t="shared" si="63"/>
        <v>#REF!</v>
      </c>
      <c r="N84" s="124" t="e">
        <f t="shared" si="64"/>
        <v>#REF!</v>
      </c>
    </row>
    <row r="85" spans="2:14" ht="12.75">
      <c r="B85" s="122">
        <v>10</v>
      </c>
      <c r="C85" s="121"/>
      <c r="D85" s="123" t="e">
        <f t="shared" si="57"/>
        <v>#REF!</v>
      </c>
      <c r="E85" s="123" t="e">
        <f t="shared" si="58"/>
        <v>#REF!</v>
      </c>
      <c r="F85" s="123" t="e">
        <f t="shared" si="59"/>
        <v>#REF!</v>
      </c>
      <c r="G85" s="124" t="e">
        <f t="shared" si="60"/>
        <v>#REF!</v>
      </c>
      <c r="H85" s="73"/>
      <c r="I85" s="122">
        <v>60</v>
      </c>
      <c r="J85" s="125"/>
      <c r="K85" s="123" t="e">
        <f t="shared" si="61"/>
        <v>#REF!</v>
      </c>
      <c r="L85" s="123" t="e">
        <f t="shared" si="62"/>
        <v>#REF!</v>
      </c>
      <c r="M85" s="123" t="e">
        <f t="shared" si="63"/>
        <v>#REF!</v>
      </c>
      <c r="N85" s="124" t="e">
        <f t="shared" si="64"/>
        <v>#REF!</v>
      </c>
    </row>
    <row r="86" spans="2:14" ht="12.75">
      <c r="B86" s="122">
        <v>11</v>
      </c>
      <c r="C86" s="121"/>
      <c r="D86" s="123" t="e">
        <f t="shared" si="57"/>
        <v>#REF!</v>
      </c>
      <c r="E86" s="123" t="e">
        <f t="shared" si="58"/>
        <v>#REF!</v>
      </c>
      <c r="F86" s="123" t="e">
        <f t="shared" si="59"/>
        <v>#REF!</v>
      </c>
      <c r="G86" s="124" t="e">
        <f t="shared" si="60"/>
        <v>#REF!</v>
      </c>
      <c r="H86" s="73"/>
      <c r="I86" s="122">
        <v>61</v>
      </c>
      <c r="J86" s="125"/>
      <c r="K86" s="123" t="e">
        <f t="shared" si="61"/>
        <v>#REF!</v>
      </c>
      <c r="L86" s="123" t="e">
        <f t="shared" si="62"/>
        <v>#REF!</v>
      </c>
      <c r="M86" s="123" t="e">
        <f t="shared" si="63"/>
        <v>#REF!</v>
      </c>
      <c r="N86" s="124" t="e">
        <f t="shared" si="64"/>
        <v>#REF!</v>
      </c>
    </row>
    <row r="87" spans="2:14" ht="12.75">
      <c r="B87" s="122">
        <v>12</v>
      </c>
      <c r="C87" s="121"/>
      <c r="D87" s="123" t="e">
        <f t="shared" si="57"/>
        <v>#REF!</v>
      </c>
      <c r="E87" s="123" t="e">
        <f t="shared" si="58"/>
        <v>#REF!</v>
      </c>
      <c r="F87" s="123" t="e">
        <f t="shared" si="59"/>
        <v>#REF!</v>
      </c>
      <c r="G87" s="124" t="e">
        <f t="shared" si="60"/>
        <v>#REF!</v>
      </c>
      <c r="H87" s="73"/>
      <c r="I87" s="122">
        <v>62</v>
      </c>
      <c r="J87" s="125"/>
      <c r="K87" s="123" t="e">
        <f t="shared" si="61"/>
        <v>#REF!</v>
      </c>
      <c r="L87" s="123" t="e">
        <f t="shared" si="62"/>
        <v>#REF!</v>
      </c>
      <c r="M87" s="123" t="e">
        <f t="shared" si="63"/>
        <v>#REF!</v>
      </c>
      <c r="N87" s="124" t="e">
        <f t="shared" si="64"/>
        <v>#REF!</v>
      </c>
    </row>
    <row r="88" spans="2:14" ht="12.75">
      <c r="B88" s="122">
        <v>13</v>
      </c>
      <c r="C88" s="121"/>
      <c r="D88" s="123" t="e">
        <f t="shared" si="57"/>
        <v>#REF!</v>
      </c>
      <c r="E88" s="123" t="e">
        <f t="shared" si="58"/>
        <v>#REF!</v>
      </c>
      <c r="F88" s="123" t="e">
        <f t="shared" si="59"/>
        <v>#REF!</v>
      </c>
      <c r="G88" s="124" t="e">
        <f t="shared" si="60"/>
        <v>#REF!</v>
      </c>
      <c r="H88" s="73"/>
      <c r="I88" s="122">
        <v>63</v>
      </c>
      <c r="J88" s="125"/>
      <c r="K88" s="123" t="e">
        <f t="shared" si="61"/>
        <v>#REF!</v>
      </c>
      <c r="L88" s="123" t="e">
        <f t="shared" si="62"/>
        <v>#REF!</v>
      </c>
      <c r="M88" s="123" t="e">
        <f t="shared" si="63"/>
        <v>#REF!</v>
      </c>
      <c r="N88" s="124" t="e">
        <f t="shared" si="64"/>
        <v>#REF!</v>
      </c>
    </row>
    <row r="89" spans="2:14" ht="12.75">
      <c r="B89" s="122">
        <v>14</v>
      </c>
      <c r="C89" s="121"/>
      <c r="D89" s="123" t="e">
        <f t="shared" si="57"/>
        <v>#REF!</v>
      </c>
      <c r="E89" s="123" t="e">
        <f t="shared" si="58"/>
        <v>#REF!</v>
      </c>
      <c r="F89" s="123" t="e">
        <f t="shared" si="59"/>
        <v>#REF!</v>
      </c>
      <c r="G89" s="124" t="e">
        <f t="shared" si="60"/>
        <v>#REF!</v>
      </c>
      <c r="H89" s="73"/>
      <c r="I89" s="122">
        <v>64</v>
      </c>
      <c r="J89" s="125"/>
      <c r="K89" s="123" t="e">
        <f t="shared" si="61"/>
        <v>#REF!</v>
      </c>
      <c r="L89" s="123" t="e">
        <f t="shared" si="62"/>
        <v>#REF!</v>
      </c>
      <c r="M89" s="123" t="e">
        <f t="shared" si="63"/>
        <v>#REF!</v>
      </c>
      <c r="N89" s="124" t="e">
        <f t="shared" si="64"/>
        <v>#REF!</v>
      </c>
    </row>
    <row r="90" spans="2:14" ht="12.75">
      <c r="B90" s="122">
        <v>15</v>
      </c>
      <c r="C90" s="121"/>
      <c r="D90" s="123" t="e">
        <f t="shared" si="57"/>
        <v>#REF!</v>
      </c>
      <c r="E90" s="123" t="e">
        <f t="shared" si="58"/>
        <v>#REF!</v>
      </c>
      <c r="F90" s="123" t="e">
        <f t="shared" si="59"/>
        <v>#REF!</v>
      </c>
      <c r="G90" s="124" t="e">
        <f t="shared" si="60"/>
        <v>#REF!</v>
      </c>
      <c r="H90" s="73"/>
      <c r="I90" s="122">
        <v>65</v>
      </c>
      <c r="J90" s="125"/>
      <c r="K90" s="123" t="e">
        <f t="shared" si="61"/>
        <v>#REF!</v>
      </c>
      <c r="L90" s="123" t="e">
        <f t="shared" si="62"/>
        <v>#REF!</v>
      </c>
      <c r="M90" s="123" t="e">
        <f t="shared" si="63"/>
        <v>#REF!</v>
      </c>
      <c r="N90" s="124" t="e">
        <f t="shared" si="64"/>
        <v>#REF!</v>
      </c>
    </row>
    <row r="91" spans="2:14" ht="12.75">
      <c r="B91" s="122">
        <v>16</v>
      </c>
      <c r="C91" s="121"/>
      <c r="D91" s="123" t="e">
        <f t="shared" si="57"/>
        <v>#REF!</v>
      </c>
      <c r="E91" s="123" t="e">
        <f t="shared" si="58"/>
        <v>#REF!</v>
      </c>
      <c r="F91" s="123" t="e">
        <f t="shared" si="59"/>
        <v>#REF!</v>
      </c>
      <c r="G91" s="124" t="e">
        <f t="shared" si="60"/>
        <v>#REF!</v>
      </c>
      <c r="H91" s="73"/>
      <c r="I91" s="122">
        <v>66</v>
      </c>
      <c r="J91" s="125"/>
      <c r="K91" s="123" t="e">
        <f t="shared" si="61"/>
        <v>#REF!</v>
      </c>
      <c r="L91" s="123" t="e">
        <f t="shared" si="62"/>
        <v>#REF!</v>
      </c>
      <c r="M91" s="123" t="e">
        <f t="shared" si="63"/>
        <v>#REF!</v>
      </c>
      <c r="N91" s="124" t="e">
        <f t="shared" si="64"/>
        <v>#REF!</v>
      </c>
    </row>
    <row r="92" spans="2:14" ht="12.75">
      <c r="B92" s="122">
        <v>17</v>
      </c>
      <c r="C92" s="121"/>
      <c r="D92" s="123" t="e">
        <f t="shared" si="57"/>
        <v>#REF!</v>
      </c>
      <c r="E92" s="123" t="e">
        <f t="shared" si="58"/>
        <v>#REF!</v>
      </c>
      <c r="F92" s="123" t="e">
        <f t="shared" si="59"/>
        <v>#REF!</v>
      </c>
      <c r="G92" s="124" t="e">
        <f t="shared" si="60"/>
        <v>#REF!</v>
      </c>
      <c r="H92" s="73"/>
      <c r="I92" s="122">
        <v>67</v>
      </c>
      <c r="J92" s="125"/>
      <c r="K92" s="123" t="e">
        <f t="shared" si="61"/>
        <v>#REF!</v>
      </c>
      <c r="L92" s="123" t="e">
        <f t="shared" si="62"/>
        <v>#REF!</v>
      </c>
      <c r="M92" s="123" t="e">
        <f t="shared" si="63"/>
        <v>#REF!</v>
      </c>
      <c r="N92" s="124" t="e">
        <f t="shared" si="64"/>
        <v>#REF!</v>
      </c>
    </row>
    <row r="93" spans="2:14" ht="12.75">
      <c r="B93" s="122">
        <v>18</v>
      </c>
      <c r="C93" s="126"/>
      <c r="D93" s="123" t="e">
        <f t="shared" si="57"/>
        <v>#REF!</v>
      </c>
      <c r="E93" s="123" t="e">
        <f t="shared" si="58"/>
        <v>#REF!</v>
      </c>
      <c r="F93" s="123" t="e">
        <f t="shared" si="59"/>
        <v>#REF!</v>
      </c>
      <c r="G93" s="124" t="e">
        <f t="shared" si="60"/>
        <v>#REF!</v>
      </c>
      <c r="H93" s="73"/>
      <c r="I93" s="122">
        <v>68</v>
      </c>
      <c r="J93" s="125"/>
      <c r="K93" s="123" t="e">
        <f t="shared" si="61"/>
        <v>#REF!</v>
      </c>
      <c r="L93" s="123" t="e">
        <f t="shared" si="62"/>
        <v>#REF!</v>
      </c>
      <c r="M93" s="123" t="e">
        <f t="shared" si="63"/>
        <v>#REF!</v>
      </c>
      <c r="N93" s="124" t="e">
        <f t="shared" si="64"/>
        <v>#REF!</v>
      </c>
    </row>
    <row r="94" spans="2:14" ht="12.75">
      <c r="B94" s="122">
        <v>19</v>
      </c>
      <c r="C94" s="126"/>
      <c r="D94" s="123" t="e">
        <f t="shared" si="57"/>
        <v>#REF!</v>
      </c>
      <c r="E94" s="123" t="e">
        <f t="shared" si="58"/>
        <v>#REF!</v>
      </c>
      <c r="F94" s="123" t="e">
        <f t="shared" si="59"/>
        <v>#REF!</v>
      </c>
      <c r="G94" s="124" t="e">
        <f t="shared" si="60"/>
        <v>#REF!</v>
      </c>
      <c r="H94" s="73"/>
      <c r="I94" s="122">
        <v>69</v>
      </c>
      <c r="J94" s="125"/>
      <c r="K94" s="123" t="e">
        <f t="shared" si="61"/>
        <v>#REF!</v>
      </c>
      <c r="L94" s="123" t="e">
        <f t="shared" si="62"/>
        <v>#REF!</v>
      </c>
      <c r="M94" s="123" t="e">
        <f t="shared" si="63"/>
        <v>#REF!</v>
      </c>
      <c r="N94" s="124" t="e">
        <f t="shared" si="64"/>
        <v>#REF!</v>
      </c>
    </row>
    <row r="95" spans="2:14" ht="12.75">
      <c r="B95" s="122">
        <v>20</v>
      </c>
      <c r="C95" s="126"/>
      <c r="D95" s="123" t="e">
        <f t="shared" si="57"/>
        <v>#REF!</v>
      </c>
      <c r="E95" s="123" t="e">
        <f t="shared" si="58"/>
        <v>#REF!</v>
      </c>
      <c r="F95" s="123" t="e">
        <f t="shared" si="59"/>
        <v>#REF!</v>
      </c>
      <c r="G95" s="124" t="e">
        <f t="shared" si="60"/>
        <v>#REF!</v>
      </c>
      <c r="H95" s="73"/>
      <c r="I95" s="122">
        <v>70</v>
      </c>
      <c r="J95" s="125"/>
      <c r="K95" s="123" t="e">
        <f t="shared" si="61"/>
        <v>#REF!</v>
      </c>
      <c r="L95" s="123" t="e">
        <f t="shared" si="62"/>
        <v>#REF!</v>
      </c>
      <c r="M95" s="123" t="e">
        <f t="shared" si="63"/>
        <v>#REF!</v>
      </c>
      <c r="N95" s="124" t="e">
        <f t="shared" si="64"/>
        <v>#REF!</v>
      </c>
    </row>
    <row r="96" spans="2:14" ht="12.75">
      <c r="B96" s="122">
        <v>21</v>
      </c>
      <c r="C96" s="126"/>
      <c r="D96" s="123" t="e">
        <f t="shared" si="57"/>
        <v>#REF!</v>
      </c>
      <c r="E96" s="123" t="e">
        <f t="shared" si="58"/>
        <v>#REF!</v>
      </c>
      <c r="F96" s="123" t="e">
        <f t="shared" si="59"/>
        <v>#REF!</v>
      </c>
      <c r="G96" s="124" t="e">
        <f t="shared" si="60"/>
        <v>#REF!</v>
      </c>
      <c r="H96" s="73"/>
      <c r="I96" s="122">
        <v>71</v>
      </c>
      <c r="J96" s="125"/>
      <c r="K96" s="123" t="e">
        <f t="shared" si="61"/>
        <v>#REF!</v>
      </c>
      <c r="L96" s="123" t="e">
        <f t="shared" si="62"/>
        <v>#REF!</v>
      </c>
      <c r="M96" s="123" t="e">
        <f t="shared" si="63"/>
        <v>#REF!</v>
      </c>
      <c r="N96" s="124" t="e">
        <f t="shared" si="64"/>
        <v>#REF!</v>
      </c>
    </row>
    <row r="97" spans="2:14" ht="12.75">
      <c r="B97" s="122">
        <v>22</v>
      </c>
      <c r="C97" s="126"/>
      <c r="D97" s="123" t="e">
        <f t="shared" si="57"/>
        <v>#REF!</v>
      </c>
      <c r="E97" s="123" t="e">
        <f t="shared" si="58"/>
        <v>#REF!</v>
      </c>
      <c r="F97" s="123" t="e">
        <f t="shared" si="59"/>
        <v>#REF!</v>
      </c>
      <c r="G97" s="124" t="e">
        <f t="shared" si="60"/>
        <v>#REF!</v>
      </c>
      <c r="H97" s="73"/>
      <c r="I97" s="122">
        <v>72</v>
      </c>
      <c r="J97" s="125"/>
      <c r="K97" s="123" t="e">
        <f t="shared" si="61"/>
        <v>#REF!</v>
      </c>
      <c r="L97" s="123" t="e">
        <f t="shared" si="62"/>
        <v>#REF!</v>
      </c>
      <c r="M97" s="123" t="e">
        <f t="shared" si="63"/>
        <v>#REF!</v>
      </c>
      <c r="N97" s="124" t="e">
        <f t="shared" si="64"/>
        <v>#REF!</v>
      </c>
    </row>
    <row r="98" spans="2:14" ht="12.75">
      <c r="B98" s="122">
        <v>23</v>
      </c>
      <c r="C98" s="126"/>
      <c r="D98" s="123" t="e">
        <f t="shared" si="57"/>
        <v>#REF!</v>
      </c>
      <c r="E98" s="123" t="e">
        <f t="shared" si="58"/>
        <v>#REF!</v>
      </c>
      <c r="F98" s="123" t="e">
        <f t="shared" si="59"/>
        <v>#REF!</v>
      </c>
      <c r="G98" s="124" t="e">
        <f t="shared" si="60"/>
        <v>#REF!</v>
      </c>
      <c r="H98" s="73"/>
      <c r="I98" s="122">
        <v>73</v>
      </c>
      <c r="J98" s="125"/>
      <c r="K98" s="123" t="e">
        <f t="shared" si="61"/>
        <v>#REF!</v>
      </c>
      <c r="L98" s="123" t="e">
        <f t="shared" si="62"/>
        <v>#REF!</v>
      </c>
      <c r="M98" s="123" t="e">
        <f t="shared" si="63"/>
        <v>#REF!</v>
      </c>
      <c r="N98" s="124" t="e">
        <f t="shared" si="64"/>
        <v>#REF!</v>
      </c>
    </row>
    <row r="99" spans="2:14" ht="12.75">
      <c r="B99" s="122">
        <v>24</v>
      </c>
      <c r="C99" s="126"/>
      <c r="D99" s="123" t="e">
        <f t="shared" si="57"/>
        <v>#REF!</v>
      </c>
      <c r="E99" s="123" t="e">
        <f t="shared" si="58"/>
        <v>#REF!</v>
      </c>
      <c r="F99" s="123" t="e">
        <f t="shared" si="59"/>
        <v>#REF!</v>
      </c>
      <c r="G99" s="124" t="e">
        <f t="shared" si="60"/>
        <v>#REF!</v>
      </c>
      <c r="H99" s="73"/>
      <c r="I99" s="122">
        <v>74</v>
      </c>
      <c r="J99" s="125"/>
      <c r="K99" s="123" t="e">
        <f t="shared" si="61"/>
        <v>#REF!</v>
      </c>
      <c r="L99" s="123" t="e">
        <f t="shared" si="62"/>
        <v>#REF!</v>
      </c>
      <c r="M99" s="123" t="e">
        <f t="shared" si="63"/>
        <v>#REF!</v>
      </c>
      <c r="N99" s="124" t="e">
        <f t="shared" si="64"/>
        <v>#REF!</v>
      </c>
    </row>
    <row r="100" spans="2:14" ht="12.75">
      <c r="B100" s="122">
        <v>25</v>
      </c>
      <c r="C100" s="126"/>
      <c r="D100" s="123" t="e">
        <f t="shared" si="57"/>
        <v>#REF!</v>
      </c>
      <c r="E100" s="123" t="e">
        <f t="shared" si="58"/>
        <v>#REF!</v>
      </c>
      <c r="F100" s="123" t="e">
        <f t="shared" si="59"/>
        <v>#REF!</v>
      </c>
      <c r="G100" s="124" t="e">
        <f t="shared" si="60"/>
        <v>#REF!</v>
      </c>
      <c r="H100" s="73"/>
      <c r="I100" s="122">
        <v>75</v>
      </c>
      <c r="J100" s="125"/>
      <c r="K100" s="123" t="e">
        <f t="shared" si="61"/>
        <v>#REF!</v>
      </c>
      <c r="L100" s="123" t="e">
        <f t="shared" si="62"/>
        <v>#REF!</v>
      </c>
      <c r="M100" s="123" t="e">
        <f t="shared" si="63"/>
        <v>#REF!</v>
      </c>
      <c r="N100" s="124" t="e">
        <f t="shared" si="64"/>
        <v>#REF!</v>
      </c>
    </row>
    <row r="101" spans="2:14" ht="12.75">
      <c r="B101" s="122">
        <v>26</v>
      </c>
      <c r="C101" s="126"/>
      <c r="D101" s="123" t="e">
        <f t="shared" si="57"/>
        <v>#REF!</v>
      </c>
      <c r="E101" s="123" t="e">
        <f t="shared" si="58"/>
        <v>#REF!</v>
      </c>
      <c r="F101" s="123" t="e">
        <f t="shared" si="59"/>
        <v>#REF!</v>
      </c>
      <c r="G101" s="124" t="e">
        <f t="shared" si="60"/>
        <v>#REF!</v>
      </c>
      <c r="H101" s="73"/>
      <c r="I101" s="122">
        <v>76</v>
      </c>
      <c r="J101" s="125"/>
      <c r="K101" s="123" t="e">
        <f t="shared" si="61"/>
        <v>#REF!</v>
      </c>
      <c r="L101" s="123" t="e">
        <f t="shared" si="62"/>
        <v>#REF!</v>
      </c>
      <c r="M101" s="123" t="e">
        <f t="shared" si="63"/>
        <v>#REF!</v>
      </c>
      <c r="N101" s="124" t="e">
        <f t="shared" si="64"/>
        <v>#REF!</v>
      </c>
    </row>
    <row r="102" spans="2:14" ht="12.75">
      <c r="B102" s="122">
        <v>27</v>
      </c>
      <c r="C102" s="126"/>
      <c r="D102" s="123" t="e">
        <f t="shared" si="57"/>
        <v>#REF!</v>
      </c>
      <c r="E102" s="123" t="e">
        <f t="shared" si="58"/>
        <v>#REF!</v>
      </c>
      <c r="F102" s="123" t="e">
        <f t="shared" si="59"/>
        <v>#REF!</v>
      </c>
      <c r="G102" s="124" t="e">
        <f t="shared" si="60"/>
        <v>#REF!</v>
      </c>
      <c r="H102" s="73"/>
      <c r="I102" s="122">
        <v>77</v>
      </c>
      <c r="J102" s="125"/>
      <c r="K102" s="123" t="e">
        <f t="shared" si="61"/>
        <v>#REF!</v>
      </c>
      <c r="L102" s="123" t="e">
        <f t="shared" si="62"/>
        <v>#REF!</v>
      </c>
      <c r="M102" s="123" t="e">
        <f t="shared" si="63"/>
        <v>#REF!</v>
      </c>
      <c r="N102" s="124" t="e">
        <f t="shared" si="64"/>
        <v>#REF!</v>
      </c>
    </row>
    <row r="103" spans="2:14" ht="12.75">
      <c r="B103" s="122">
        <v>28</v>
      </c>
      <c r="C103" s="126"/>
      <c r="D103" s="123" t="e">
        <f t="shared" si="57"/>
        <v>#REF!</v>
      </c>
      <c r="E103" s="123" t="e">
        <f t="shared" si="58"/>
        <v>#REF!</v>
      </c>
      <c r="F103" s="123" t="e">
        <f t="shared" si="59"/>
        <v>#REF!</v>
      </c>
      <c r="G103" s="124" t="e">
        <f t="shared" si="60"/>
        <v>#REF!</v>
      </c>
      <c r="H103" s="73"/>
      <c r="I103" s="122">
        <v>78</v>
      </c>
      <c r="J103" s="125"/>
      <c r="K103" s="123" t="e">
        <f t="shared" si="61"/>
        <v>#REF!</v>
      </c>
      <c r="L103" s="123" t="e">
        <f t="shared" si="62"/>
        <v>#REF!</v>
      </c>
      <c r="M103" s="123" t="e">
        <f t="shared" si="63"/>
        <v>#REF!</v>
      </c>
      <c r="N103" s="124" t="e">
        <f t="shared" si="64"/>
        <v>#REF!</v>
      </c>
    </row>
    <row r="104" spans="2:14" ht="12.75">
      <c r="B104" s="122">
        <v>29</v>
      </c>
      <c r="C104" s="126"/>
      <c r="D104" s="123" t="e">
        <f t="shared" si="57"/>
        <v>#REF!</v>
      </c>
      <c r="E104" s="123" t="e">
        <f t="shared" si="58"/>
        <v>#REF!</v>
      </c>
      <c r="F104" s="123" t="e">
        <f t="shared" si="59"/>
        <v>#REF!</v>
      </c>
      <c r="G104" s="124" t="e">
        <f t="shared" si="60"/>
        <v>#REF!</v>
      </c>
      <c r="H104" s="73"/>
      <c r="I104" s="122">
        <v>79</v>
      </c>
      <c r="J104" s="125"/>
      <c r="K104" s="123" t="e">
        <f t="shared" si="61"/>
        <v>#REF!</v>
      </c>
      <c r="L104" s="123" t="e">
        <f t="shared" si="62"/>
        <v>#REF!</v>
      </c>
      <c r="M104" s="123" t="e">
        <f t="shared" si="63"/>
        <v>#REF!</v>
      </c>
      <c r="N104" s="124" t="e">
        <f t="shared" si="64"/>
        <v>#REF!</v>
      </c>
    </row>
    <row r="105" spans="2:14" ht="12.75">
      <c r="B105" s="122">
        <v>30</v>
      </c>
      <c r="C105" s="126"/>
      <c r="D105" s="123" t="e">
        <f t="shared" si="57"/>
        <v>#REF!</v>
      </c>
      <c r="E105" s="123" t="e">
        <f t="shared" si="58"/>
        <v>#REF!</v>
      </c>
      <c r="F105" s="123" t="e">
        <f t="shared" si="59"/>
        <v>#REF!</v>
      </c>
      <c r="G105" s="124" t="e">
        <f t="shared" si="60"/>
        <v>#REF!</v>
      </c>
      <c r="H105" s="73"/>
      <c r="I105" s="122">
        <v>80</v>
      </c>
      <c r="J105" s="125"/>
      <c r="K105" s="123" t="e">
        <f t="shared" si="61"/>
        <v>#REF!</v>
      </c>
      <c r="L105" s="123" t="e">
        <f t="shared" si="62"/>
        <v>#REF!</v>
      </c>
      <c r="M105" s="123" t="e">
        <f t="shared" si="63"/>
        <v>#REF!</v>
      </c>
      <c r="N105" s="124" t="e">
        <f t="shared" si="64"/>
        <v>#REF!</v>
      </c>
    </row>
    <row r="106" spans="2:14" ht="12.75">
      <c r="B106" s="122">
        <v>31</v>
      </c>
      <c r="C106" s="126"/>
      <c r="D106" s="123" t="e">
        <f t="shared" si="57"/>
        <v>#REF!</v>
      </c>
      <c r="E106" s="123" t="e">
        <f t="shared" si="58"/>
        <v>#REF!</v>
      </c>
      <c r="F106" s="123" t="e">
        <f t="shared" si="59"/>
        <v>#REF!</v>
      </c>
      <c r="G106" s="124" t="e">
        <f t="shared" si="60"/>
        <v>#REF!</v>
      </c>
      <c r="H106" s="73"/>
      <c r="I106" s="122">
        <v>81</v>
      </c>
      <c r="J106" s="125"/>
      <c r="K106" s="123" t="e">
        <f t="shared" si="61"/>
        <v>#REF!</v>
      </c>
      <c r="L106" s="123" t="e">
        <f t="shared" si="62"/>
        <v>#REF!</v>
      </c>
      <c r="M106" s="123" t="e">
        <f t="shared" si="63"/>
        <v>#REF!</v>
      </c>
      <c r="N106" s="124" t="e">
        <f t="shared" si="64"/>
        <v>#REF!</v>
      </c>
    </row>
    <row r="107" spans="2:14" ht="12.75">
      <c r="B107" s="122">
        <v>32</v>
      </c>
      <c r="C107" s="125"/>
      <c r="D107" s="123" t="e">
        <f t="shared" si="57"/>
        <v>#REF!</v>
      </c>
      <c r="E107" s="123" t="e">
        <f t="shared" si="58"/>
        <v>#REF!</v>
      </c>
      <c r="F107" s="123" t="e">
        <f t="shared" si="59"/>
        <v>#REF!</v>
      </c>
      <c r="G107" s="124" t="e">
        <f t="shared" si="60"/>
        <v>#REF!</v>
      </c>
      <c r="H107" s="73"/>
      <c r="I107" s="122">
        <v>82</v>
      </c>
      <c r="J107" s="125"/>
      <c r="K107" s="123" t="e">
        <f t="shared" si="61"/>
        <v>#REF!</v>
      </c>
      <c r="L107" s="123" t="e">
        <f t="shared" si="62"/>
        <v>#REF!</v>
      </c>
      <c r="M107" s="123" t="e">
        <f t="shared" si="63"/>
        <v>#REF!</v>
      </c>
      <c r="N107" s="124" t="e">
        <f t="shared" si="64"/>
        <v>#REF!</v>
      </c>
    </row>
    <row r="108" spans="2:14" ht="12.75">
      <c r="B108" s="122">
        <v>33</v>
      </c>
      <c r="C108" s="125"/>
      <c r="D108" s="123" t="e">
        <f t="shared" ref="D108:D125" si="65">+$K$8+$K$9*B108</f>
        <v>#REF!</v>
      </c>
      <c r="E108" s="123" t="e">
        <f t="shared" ref="E108:E125" si="66">IF($L$9&gt;0,+$L$8*B108^$L$9,0)</f>
        <v>#REF!</v>
      </c>
      <c r="F108" s="123" t="e">
        <f t="shared" ref="F108:F125" si="67">IF(B108&gt;0,+$M$8*EXP($M$9*B108),0)</f>
        <v>#REF!</v>
      </c>
      <c r="G108" s="124" t="e">
        <f t="shared" ref="G108:G125" si="68">IF(B108&gt;0,+$N$8+$N$9*LN(B108),0)</f>
        <v>#REF!</v>
      </c>
      <c r="H108" s="73"/>
      <c r="I108" s="122">
        <v>83</v>
      </c>
      <c r="J108" s="125"/>
      <c r="K108" s="123" t="e">
        <f t="shared" ref="K108:K124" si="69">+$K$8+$K$9*I108</f>
        <v>#REF!</v>
      </c>
      <c r="L108" s="123" t="e">
        <f t="shared" ref="L108:L125" si="70">IF($L$9&gt;0,+$L$8*I108^$L$9,0)</f>
        <v>#REF!</v>
      </c>
      <c r="M108" s="123" t="e">
        <f t="shared" ref="M108:M125" si="71">IF(I108&gt;0,+$M$8*EXP($M$9*I108),0)</f>
        <v>#REF!</v>
      </c>
      <c r="N108" s="124" t="e">
        <f t="shared" ref="N108:N125" si="72">IF(I108&gt;0,+$N$8+$N$9*LN(I108),0)</f>
        <v>#REF!</v>
      </c>
    </row>
    <row r="109" spans="2:14" ht="12.75">
      <c r="B109" s="122">
        <v>34</v>
      </c>
      <c r="C109" s="125"/>
      <c r="D109" s="123" t="e">
        <f t="shared" si="65"/>
        <v>#REF!</v>
      </c>
      <c r="E109" s="123" t="e">
        <f t="shared" si="66"/>
        <v>#REF!</v>
      </c>
      <c r="F109" s="123" t="e">
        <f t="shared" si="67"/>
        <v>#REF!</v>
      </c>
      <c r="G109" s="124" t="e">
        <f t="shared" si="68"/>
        <v>#REF!</v>
      </c>
      <c r="H109" s="73"/>
      <c r="I109" s="122">
        <v>84</v>
      </c>
      <c r="J109" s="125"/>
      <c r="K109" s="123" t="e">
        <f t="shared" si="69"/>
        <v>#REF!</v>
      </c>
      <c r="L109" s="123" t="e">
        <f t="shared" si="70"/>
        <v>#REF!</v>
      </c>
      <c r="M109" s="123" t="e">
        <f t="shared" si="71"/>
        <v>#REF!</v>
      </c>
      <c r="N109" s="124" t="e">
        <f t="shared" si="72"/>
        <v>#REF!</v>
      </c>
    </row>
    <row r="110" spans="2:14" ht="12.75">
      <c r="B110" s="122">
        <v>35</v>
      </c>
      <c r="C110" s="125"/>
      <c r="D110" s="123" t="e">
        <f t="shared" si="65"/>
        <v>#REF!</v>
      </c>
      <c r="E110" s="123" t="e">
        <f t="shared" si="66"/>
        <v>#REF!</v>
      </c>
      <c r="F110" s="123" t="e">
        <f t="shared" si="67"/>
        <v>#REF!</v>
      </c>
      <c r="G110" s="124" t="e">
        <f t="shared" si="68"/>
        <v>#REF!</v>
      </c>
      <c r="H110" s="73"/>
      <c r="I110" s="122">
        <v>85</v>
      </c>
      <c r="J110" s="125"/>
      <c r="K110" s="123" t="e">
        <f t="shared" si="69"/>
        <v>#REF!</v>
      </c>
      <c r="L110" s="123" t="e">
        <f t="shared" si="70"/>
        <v>#REF!</v>
      </c>
      <c r="M110" s="123" t="e">
        <f t="shared" si="71"/>
        <v>#REF!</v>
      </c>
      <c r="N110" s="124" t="e">
        <f t="shared" si="72"/>
        <v>#REF!</v>
      </c>
    </row>
    <row r="111" spans="2:14" ht="12.75">
      <c r="B111" s="122">
        <v>36</v>
      </c>
      <c r="C111" s="125"/>
      <c r="D111" s="123" t="e">
        <f t="shared" si="65"/>
        <v>#REF!</v>
      </c>
      <c r="E111" s="123" t="e">
        <f t="shared" si="66"/>
        <v>#REF!</v>
      </c>
      <c r="F111" s="123" t="e">
        <f t="shared" si="67"/>
        <v>#REF!</v>
      </c>
      <c r="G111" s="124" t="e">
        <f t="shared" si="68"/>
        <v>#REF!</v>
      </c>
      <c r="H111" s="73"/>
      <c r="I111" s="122">
        <v>86</v>
      </c>
      <c r="J111" s="125"/>
      <c r="K111" s="123" t="e">
        <f t="shared" si="69"/>
        <v>#REF!</v>
      </c>
      <c r="L111" s="123" t="e">
        <f t="shared" si="70"/>
        <v>#REF!</v>
      </c>
      <c r="M111" s="123" t="e">
        <f t="shared" si="71"/>
        <v>#REF!</v>
      </c>
      <c r="N111" s="124" t="e">
        <f t="shared" si="72"/>
        <v>#REF!</v>
      </c>
    </row>
    <row r="112" spans="2:14" ht="12.75">
      <c r="B112" s="122">
        <v>37</v>
      </c>
      <c r="C112" s="125"/>
      <c r="D112" s="123" t="e">
        <f t="shared" si="65"/>
        <v>#REF!</v>
      </c>
      <c r="E112" s="123" t="e">
        <f t="shared" si="66"/>
        <v>#REF!</v>
      </c>
      <c r="F112" s="123" t="e">
        <f t="shared" si="67"/>
        <v>#REF!</v>
      </c>
      <c r="G112" s="124" t="e">
        <f t="shared" si="68"/>
        <v>#REF!</v>
      </c>
      <c r="H112" s="73"/>
      <c r="I112" s="122">
        <v>87</v>
      </c>
      <c r="J112" s="125"/>
      <c r="K112" s="123" t="e">
        <f t="shared" si="69"/>
        <v>#REF!</v>
      </c>
      <c r="L112" s="123" t="e">
        <f t="shared" si="70"/>
        <v>#REF!</v>
      </c>
      <c r="M112" s="123" t="e">
        <f t="shared" si="71"/>
        <v>#REF!</v>
      </c>
      <c r="N112" s="124" t="e">
        <f t="shared" si="72"/>
        <v>#REF!</v>
      </c>
    </row>
    <row r="113" spans="2:14" ht="12.75">
      <c r="B113" s="122">
        <v>38</v>
      </c>
      <c r="C113" s="125"/>
      <c r="D113" s="123" t="e">
        <f t="shared" si="65"/>
        <v>#REF!</v>
      </c>
      <c r="E113" s="123" t="e">
        <f t="shared" si="66"/>
        <v>#REF!</v>
      </c>
      <c r="F113" s="123" t="e">
        <f t="shared" si="67"/>
        <v>#REF!</v>
      </c>
      <c r="G113" s="124" t="e">
        <f t="shared" si="68"/>
        <v>#REF!</v>
      </c>
      <c r="H113" s="73"/>
      <c r="I113" s="122">
        <v>88</v>
      </c>
      <c r="J113" s="125"/>
      <c r="K113" s="123" t="e">
        <f t="shared" si="69"/>
        <v>#REF!</v>
      </c>
      <c r="L113" s="123" t="e">
        <f t="shared" si="70"/>
        <v>#REF!</v>
      </c>
      <c r="M113" s="123" t="e">
        <f t="shared" si="71"/>
        <v>#REF!</v>
      </c>
      <c r="N113" s="124" t="e">
        <f t="shared" si="72"/>
        <v>#REF!</v>
      </c>
    </row>
    <row r="114" spans="2:14" ht="12.75">
      <c r="B114" s="122">
        <v>39</v>
      </c>
      <c r="C114" s="125"/>
      <c r="D114" s="123" t="e">
        <f t="shared" si="65"/>
        <v>#REF!</v>
      </c>
      <c r="E114" s="123" t="e">
        <f t="shared" si="66"/>
        <v>#REF!</v>
      </c>
      <c r="F114" s="123" t="e">
        <f t="shared" si="67"/>
        <v>#REF!</v>
      </c>
      <c r="G114" s="124" t="e">
        <f t="shared" si="68"/>
        <v>#REF!</v>
      </c>
      <c r="H114" s="73"/>
      <c r="I114" s="122">
        <v>89</v>
      </c>
      <c r="J114" s="125"/>
      <c r="K114" s="123" t="e">
        <f t="shared" si="69"/>
        <v>#REF!</v>
      </c>
      <c r="L114" s="123" t="e">
        <f t="shared" si="70"/>
        <v>#REF!</v>
      </c>
      <c r="M114" s="123" t="e">
        <f t="shared" si="71"/>
        <v>#REF!</v>
      </c>
      <c r="N114" s="124" t="e">
        <f t="shared" si="72"/>
        <v>#REF!</v>
      </c>
    </row>
    <row r="115" spans="2:14" ht="12.75">
      <c r="B115" s="122">
        <v>40</v>
      </c>
      <c r="C115" s="125"/>
      <c r="D115" s="123" t="e">
        <f t="shared" si="65"/>
        <v>#REF!</v>
      </c>
      <c r="E115" s="123" t="e">
        <f t="shared" si="66"/>
        <v>#REF!</v>
      </c>
      <c r="F115" s="123" t="e">
        <f t="shared" si="67"/>
        <v>#REF!</v>
      </c>
      <c r="G115" s="124" t="e">
        <f t="shared" si="68"/>
        <v>#REF!</v>
      </c>
      <c r="H115" s="73"/>
      <c r="I115" s="122">
        <v>90</v>
      </c>
      <c r="J115" s="125"/>
      <c r="K115" s="123" t="e">
        <f t="shared" si="69"/>
        <v>#REF!</v>
      </c>
      <c r="L115" s="123" t="e">
        <f t="shared" si="70"/>
        <v>#REF!</v>
      </c>
      <c r="M115" s="123" t="e">
        <f t="shared" si="71"/>
        <v>#REF!</v>
      </c>
      <c r="N115" s="124" t="e">
        <f t="shared" si="72"/>
        <v>#REF!</v>
      </c>
    </row>
    <row r="116" spans="2:14" ht="12.75">
      <c r="B116" s="122">
        <v>41</v>
      </c>
      <c r="C116" s="125"/>
      <c r="D116" s="123" t="e">
        <f t="shared" si="65"/>
        <v>#REF!</v>
      </c>
      <c r="E116" s="123" t="e">
        <f t="shared" si="66"/>
        <v>#REF!</v>
      </c>
      <c r="F116" s="123" t="e">
        <f t="shared" si="67"/>
        <v>#REF!</v>
      </c>
      <c r="G116" s="124" t="e">
        <f t="shared" si="68"/>
        <v>#REF!</v>
      </c>
      <c r="H116" s="73"/>
      <c r="I116" s="122">
        <v>91</v>
      </c>
      <c r="J116" s="125"/>
      <c r="K116" s="123" t="e">
        <f t="shared" si="69"/>
        <v>#REF!</v>
      </c>
      <c r="L116" s="123" t="e">
        <f t="shared" si="70"/>
        <v>#REF!</v>
      </c>
      <c r="M116" s="123" t="e">
        <f t="shared" si="71"/>
        <v>#REF!</v>
      </c>
      <c r="N116" s="124" t="e">
        <f t="shared" si="72"/>
        <v>#REF!</v>
      </c>
    </row>
    <row r="117" spans="2:14" ht="12.75">
      <c r="B117" s="122">
        <v>42</v>
      </c>
      <c r="C117" s="125"/>
      <c r="D117" s="123" t="e">
        <f t="shared" si="65"/>
        <v>#REF!</v>
      </c>
      <c r="E117" s="123" t="e">
        <f t="shared" si="66"/>
        <v>#REF!</v>
      </c>
      <c r="F117" s="123" t="e">
        <f t="shared" si="67"/>
        <v>#REF!</v>
      </c>
      <c r="G117" s="124" t="e">
        <f t="shared" si="68"/>
        <v>#REF!</v>
      </c>
      <c r="H117" s="73"/>
      <c r="I117" s="122">
        <v>92</v>
      </c>
      <c r="J117" s="125"/>
      <c r="K117" s="123" t="e">
        <f t="shared" si="69"/>
        <v>#REF!</v>
      </c>
      <c r="L117" s="123" t="e">
        <f t="shared" si="70"/>
        <v>#REF!</v>
      </c>
      <c r="M117" s="123" t="e">
        <f t="shared" si="71"/>
        <v>#REF!</v>
      </c>
      <c r="N117" s="124" t="e">
        <f t="shared" si="72"/>
        <v>#REF!</v>
      </c>
    </row>
    <row r="118" spans="2:14" ht="12.75">
      <c r="B118" s="122">
        <v>43</v>
      </c>
      <c r="C118" s="125"/>
      <c r="D118" s="123" t="e">
        <f t="shared" si="65"/>
        <v>#REF!</v>
      </c>
      <c r="E118" s="123" t="e">
        <f t="shared" si="66"/>
        <v>#REF!</v>
      </c>
      <c r="F118" s="123" t="e">
        <f t="shared" si="67"/>
        <v>#REF!</v>
      </c>
      <c r="G118" s="124" t="e">
        <f t="shared" si="68"/>
        <v>#REF!</v>
      </c>
      <c r="H118" s="73"/>
      <c r="I118" s="122">
        <v>93</v>
      </c>
      <c r="J118" s="125"/>
      <c r="K118" s="123" t="e">
        <f t="shared" si="69"/>
        <v>#REF!</v>
      </c>
      <c r="L118" s="123" t="e">
        <f t="shared" si="70"/>
        <v>#REF!</v>
      </c>
      <c r="M118" s="123" t="e">
        <f t="shared" si="71"/>
        <v>#REF!</v>
      </c>
      <c r="N118" s="124" t="e">
        <f t="shared" si="72"/>
        <v>#REF!</v>
      </c>
    </row>
    <row r="119" spans="2:14" ht="12.75">
      <c r="B119" s="122">
        <v>44</v>
      </c>
      <c r="C119" s="125"/>
      <c r="D119" s="123" t="e">
        <f t="shared" si="65"/>
        <v>#REF!</v>
      </c>
      <c r="E119" s="123" t="e">
        <f t="shared" si="66"/>
        <v>#REF!</v>
      </c>
      <c r="F119" s="123" t="e">
        <f t="shared" si="67"/>
        <v>#REF!</v>
      </c>
      <c r="G119" s="124" t="e">
        <f t="shared" si="68"/>
        <v>#REF!</v>
      </c>
      <c r="H119" s="73"/>
      <c r="I119" s="122">
        <v>94</v>
      </c>
      <c r="J119" s="125"/>
      <c r="K119" s="123" t="e">
        <f t="shared" si="69"/>
        <v>#REF!</v>
      </c>
      <c r="L119" s="123" t="e">
        <f t="shared" si="70"/>
        <v>#REF!</v>
      </c>
      <c r="M119" s="123" t="e">
        <f t="shared" si="71"/>
        <v>#REF!</v>
      </c>
      <c r="N119" s="124" t="e">
        <f t="shared" si="72"/>
        <v>#REF!</v>
      </c>
    </row>
    <row r="120" spans="2:14" ht="12.75">
      <c r="B120" s="122">
        <v>45</v>
      </c>
      <c r="C120" s="125"/>
      <c r="D120" s="123" t="e">
        <f t="shared" si="65"/>
        <v>#REF!</v>
      </c>
      <c r="E120" s="123" t="e">
        <f t="shared" si="66"/>
        <v>#REF!</v>
      </c>
      <c r="F120" s="123" t="e">
        <f t="shared" si="67"/>
        <v>#REF!</v>
      </c>
      <c r="G120" s="124" t="e">
        <f t="shared" si="68"/>
        <v>#REF!</v>
      </c>
      <c r="H120" s="73"/>
      <c r="I120" s="122">
        <v>95</v>
      </c>
      <c r="J120" s="125"/>
      <c r="K120" s="123" t="e">
        <f t="shared" si="69"/>
        <v>#REF!</v>
      </c>
      <c r="L120" s="123" t="e">
        <f t="shared" si="70"/>
        <v>#REF!</v>
      </c>
      <c r="M120" s="123" t="e">
        <f t="shared" si="71"/>
        <v>#REF!</v>
      </c>
      <c r="N120" s="124" t="e">
        <f t="shared" si="72"/>
        <v>#REF!</v>
      </c>
    </row>
    <row r="121" spans="2:14" ht="12.75">
      <c r="B121" s="122">
        <v>46</v>
      </c>
      <c r="C121" s="125"/>
      <c r="D121" s="123" t="e">
        <f t="shared" si="65"/>
        <v>#REF!</v>
      </c>
      <c r="E121" s="123" t="e">
        <f t="shared" si="66"/>
        <v>#REF!</v>
      </c>
      <c r="F121" s="123" t="e">
        <f t="shared" si="67"/>
        <v>#REF!</v>
      </c>
      <c r="G121" s="124" t="e">
        <f t="shared" si="68"/>
        <v>#REF!</v>
      </c>
      <c r="H121" s="73"/>
      <c r="I121" s="122">
        <v>96</v>
      </c>
      <c r="J121" s="125"/>
      <c r="K121" s="123" t="e">
        <f t="shared" si="69"/>
        <v>#REF!</v>
      </c>
      <c r="L121" s="123" t="e">
        <f t="shared" si="70"/>
        <v>#REF!</v>
      </c>
      <c r="M121" s="123" t="e">
        <f t="shared" si="71"/>
        <v>#REF!</v>
      </c>
      <c r="N121" s="124" t="e">
        <f t="shared" si="72"/>
        <v>#REF!</v>
      </c>
    </row>
    <row r="122" spans="2:14" ht="12.75">
      <c r="B122" s="122">
        <v>47</v>
      </c>
      <c r="C122" s="125"/>
      <c r="D122" s="123" t="e">
        <f t="shared" si="65"/>
        <v>#REF!</v>
      </c>
      <c r="E122" s="123" t="e">
        <f t="shared" si="66"/>
        <v>#REF!</v>
      </c>
      <c r="F122" s="123" t="e">
        <f t="shared" si="67"/>
        <v>#REF!</v>
      </c>
      <c r="G122" s="124" t="e">
        <f t="shared" si="68"/>
        <v>#REF!</v>
      </c>
      <c r="H122" s="73"/>
      <c r="I122" s="122">
        <v>97</v>
      </c>
      <c r="J122" s="125"/>
      <c r="K122" s="123" t="e">
        <f t="shared" si="69"/>
        <v>#REF!</v>
      </c>
      <c r="L122" s="123" t="e">
        <f t="shared" si="70"/>
        <v>#REF!</v>
      </c>
      <c r="M122" s="123" t="e">
        <f t="shared" si="71"/>
        <v>#REF!</v>
      </c>
      <c r="N122" s="124" t="e">
        <f t="shared" si="72"/>
        <v>#REF!</v>
      </c>
    </row>
    <row r="123" spans="2:14" ht="12.75">
      <c r="B123" s="122">
        <v>48</v>
      </c>
      <c r="C123" s="125"/>
      <c r="D123" s="123" t="e">
        <f t="shared" si="65"/>
        <v>#REF!</v>
      </c>
      <c r="E123" s="123" t="e">
        <f t="shared" si="66"/>
        <v>#REF!</v>
      </c>
      <c r="F123" s="123" t="e">
        <f t="shared" si="67"/>
        <v>#REF!</v>
      </c>
      <c r="G123" s="124" t="e">
        <f t="shared" si="68"/>
        <v>#REF!</v>
      </c>
      <c r="H123" s="73"/>
      <c r="I123" s="122">
        <v>98</v>
      </c>
      <c r="J123" s="125"/>
      <c r="K123" s="123" t="e">
        <f t="shared" si="69"/>
        <v>#REF!</v>
      </c>
      <c r="L123" s="123" t="e">
        <f t="shared" si="70"/>
        <v>#REF!</v>
      </c>
      <c r="M123" s="123" t="e">
        <f t="shared" si="71"/>
        <v>#REF!</v>
      </c>
      <c r="N123" s="124" t="e">
        <f t="shared" si="72"/>
        <v>#REF!</v>
      </c>
    </row>
    <row r="124" spans="2:14" ht="12.75">
      <c r="B124" s="122">
        <v>49</v>
      </c>
      <c r="C124" s="125"/>
      <c r="D124" s="123" t="e">
        <f t="shared" si="65"/>
        <v>#REF!</v>
      </c>
      <c r="E124" s="123" t="e">
        <f t="shared" si="66"/>
        <v>#REF!</v>
      </c>
      <c r="F124" s="123" t="e">
        <f t="shared" si="67"/>
        <v>#REF!</v>
      </c>
      <c r="G124" s="124" t="e">
        <f t="shared" si="68"/>
        <v>#REF!</v>
      </c>
      <c r="H124" s="73"/>
      <c r="I124" s="122">
        <v>99</v>
      </c>
      <c r="J124" s="125"/>
      <c r="K124" s="123" t="e">
        <f t="shared" si="69"/>
        <v>#REF!</v>
      </c>
      <c r="L124" s="123" t="e">
        <f t="shared" si="70"/>
        <v>#REF!</v>
      </c>
      <c r="M124" s="123" t="e">
        <f t="shared" si="71"/>
        <v>#REF!</v>
      </c>
      <c r="N124" s="124" t="e">
        <f t="shared" si="72"/>
        <v>#REF!</v>
      </c>
    </row>
    <row r="125" spans="2:14" ht="12.75">
      <c r="B125" s="127">
        <v>50</v>
      </c>
      <c r="C125" s="128"/>
      <c r="D125" s="129" t="e">
        <f t="shared" si="65"/>
        <v>#REF!</v>
      </c>
      <c r="E125" s="129" t="e">
        <f t="shared" si="66"/>
        <v>#REF!</v>
      </c>
      <c r="F125" s="129" t="e">
        <f t="shared" si="67"/>
        <v>#REF!</v>
      </c>
      <c r="G125" s="130" t="e">
        <f t="shared" si="68"/>
        <v>#REF!</v>
      </c>
      <c r="H125" s="73"/>
      <c r="I125" s="127">
        <v>100</v>
      </c>
      <c r="J125" s="128"/>
      <c r="K125" s="129" t="e">
        <f>+$K$8+$K$9*I125</f>
        <v>#REF!</v>
      </c>
      <c r="L125" s="129" t="e">
        <f t="shared" si="70"/>
        <v>#REF!</v>
      </c>
      <c r="M125" s="129" t="e">
        <f t="shared" si="71"/>
        <v>#REF!</v>
      </c>
      <c r="N125" s="130" t="e">
        <f t="shared" si="72"/>
        <v>#REF!</v>
      </c>
    </row>
    <row r="126" spans="2:14" ht="6" customHeight="1"/>
    <row r="127" spans="2:14" ht="12.75">
      <c r="N127" s="131" t="s">
        <v>53</v>
      </c>
    </row>
    <row r="129" spans="2:2" ht="12.75">
      <c r="B129" s="132" t="s">
        <v>54</v>
      </c>
    </row>
    <row r="130" spans="2:2" ht="12.75">
      <c r="B130" s="133" t="s">
        <v>55</v>
      </c>
    </row>
    <row r="131" spans="2:2" ht="12.75">
      <c r="B131" s="133" t="s">
        <v>56</v>
      </c>
    </row>
  </sheetData>
  <sheetProtection algorithmName="SHA-512" hashValue="igrXJl+g3CCpKHhEpLkRJUgpWv5Aogum1BmFpCjmXVszaNwyx7bQ5jIPyBW0F+mA3YbLOCjM8B+l2t8mFWiuHw==" saltValue="qlhdzoS4lxrUnuYPFeP9ww==" spinCount="100000" sheet="1" objects="1" scenarios="1" selectLockedCells="1" selectUnlockedCells="1"/>
  <autoFilter ref="B7:H65" xr:uid="{00000000-0009-0000-0000-000000000000}">
    <sortState xmlns:xlrd2="http://schemas.microsoft.com/office/spreadsheetml/2017/richdata2" ref="B8:H159">
      <sortCondition ref="D7:D67"/>
    </sortState>
  </autoFilter>
  <mergeCells count="6">
    <mergeCell ref="B73:M73"/>
    <mergeCell ref="D2:L2"/>
    <mergeCell ref="D3:L3"/>
    <mergeCell ref="B5:F5"/>
    <mergeCell ref="G5:K5"/>
    <mergeCell ref="L5:N5"/>
  </mergeCells>
  <pageMargins left="0.6692913385826772" right="0.35433070866141736" top="0.19685039370078741" bottom="0.11811023622047245" header="0.59055118110236227" footer="0"/>
  <pageSetup scale="75" orientation="landscape" r:id="rId1"/>
  <headerFooter alignWithMargins="0">
    <oddHeader>&amp;R&amp;P de &amp;N</oddHeader>
    <oddFooter>&amp;L&amp;7GIT DE VALORACIÓN ECONÓMICA&amp;R&amp;7F51400-18/17.V1</oddFooter>
  </headerFooter>
  <rowBreaks count="1" manualBreakCount="1">
    <brk id="7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X87"/>
  <sheetViews>
    <sheetView topLeftCell="A42" workbookViewId="0">
      <selection activeCell="M75" sqref="M75"/>
    </sheetView>
  </sheetViews>
  <sheetFormatPr defaultColWidth="0" defaultRowHeight="12.75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6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9.5703125" style="73" bestFit="1" customWidth="1"/>
    <col min="18" max="18" width="10.28515625" style="73" customWidth="1"/>
    <col min="19" max="19" width="13.5703125" style="73" bestFit="1" customWidth="1"/>
    <col min="20" max="20" width="10.28515625" style="73" customWidth="1"/>
    <col min="21" max="21" width="19.5703125" style="73" bestFit="1" customWidth="1"/>
    <col min="22" max="28" width="10.28515625" style="73" customWidth="1"/>
    <col min="29" max="76" width="10.28515625" style="73" hidden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69"/>
      <c r="C2" s="70"/>
      <c r="D2" s="603" t="s">
        <v>0</v>
      </c>
      <c r="E2" s="604"/>
      <c r="F2" s="604"/>
      <c r="G2" s="604"/>
      <c r="H2" s="604"/>
      <c r="I2" s="604"/>
      <c r="J2" s="604"/>
      <c r="K2" s="604"/>
      <c r="L2" s="605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>
        <v>45597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</row>
    <row r="5" spans="2:28" s="84" customFormat="1" ht="21.75" customHeight="1">
      <c r="B5" s="609" t="s">
        <v>6</v>
      </c>
      <c r="C5" s="610"/>
      <c r="D5" s="610"/>
      <c r="E5" s="610"/>
      <c r="F5" s="611"/>
      <c r="G5" s="612" t="s">
        <v>7</v>
      </c>
      <c r="H5" s="610"/>
      <c r="I5" s="610"/>
      <c r="J5" s="610"/>
      <c r="K5" s="611"/>
      <c r="L5" s="612" t="s">
        <v>8</v>
      </c>
      <c r="M5" s="610"/>
      <c r="N5" s="613"/>
    </row>
    <row r="6" spans="2:28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16</v>
      </c>
      <c r="P6" s="88"/>
      <c r="Q6" s="90">
        <f>SUM(C8:C15)</f>
        <v>421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294" t="s">
        <v>12</v>
      </c>
      <c r="L7" s="484" t="s">
        <v>13</v>
      </c>
      <c r="M7" s="294" t="s">
        <v>14</v>
      </c>
      <c r="N7" s="295" t="s">
        <v>15</v>
      </c>
      <c r="O7" s="88" t="s">
        <v>25</v>
      </c>
      <c r="P7" s="88"/>
      <c r="Q7" s="90">
        <f>SUM(D8:D15)</f>
        <v>24329370.804961484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>
      <c r="B8" s="96">
        <v>1</v>
      </c>
      <c r="C8" s="97">
        <f>[3]Puntajes!Q33</f>
        <v>47</v>
      </c>
      <c r="D8" s="98">
        <f>[3]Puntajes!U33</f>
        <v>2641120.2974028336</v>
      </c>
      <c r="E8" s="99">
        <f t="shared" ref="E8:E14" si="0">IF(C8&gt;0,+$K$8+$K$9*C8,0)</f>
        <v>2550704.182324918</v>
      </c>
      <c r="F8" s="99">
        <f t="shared" ref="F8:F14" si="1">IF($L$9&gt;0,+$L$8*C8^$L$9,0)</f>
        <v>2588061.975987881</v>
      </c>
      <c r="G8" s="99">
        <f t="shared" ref="G8:G14" si="2">IF(C8&gt;0,+$M$8*EXP($M$9*C8),0)</f>
        <v>2686223.6516644964</v>
      </c>
      <c r="H8" s="99">
        <f t="shared" ref="H8:H14" si="3">IF(C8&gt;0,+$N$8+$N$9*LN(C8),0)</f>
        <v>2409482.9786030576</v>
      </c>
      <c r="I8" s="88"/>
      <c r="J8" s="101" t="s">
        <v>36</v>
      </c>
      <c r="K8" s="102">
        <f>IF((Q20*Q10-Q6^2)&gt;0,(Q7*Q10-Q6*Q8)/(Q20*Q10-Q6^2),0)</f>
        <v>-756890.94646085333</v>
      </c>
      <c r="L8" s="102">
        <f>IF(C8=0,0,EXP((Q17*Q18-Q16*Q14)/(Q17^2-Q20*Q14)))</f>
        <v>28333.284160100189</v>
      </c>
      <c r="M8" s="102">
        <f>IF(C8=0,0,EXP((Q13*Q6-Q16*Q10)/(Q6^2-Q20*Q10)))</f>
        <v>1203661.3894013045</v>
      </c>
      <c r="N8" s="103">
        <f>IF(Q20&gt;0,(Q7-N9*Q17)/Q20,0)</f>
        <v>-15982030.939574018</v>
      </c>
      <c r="O8" s="88" t="s">
        <v>37</v>
      </c>
      <c r="P8" s="88"/>
      <c r="Q8" s="90">
        <f>+S15</f>
        <v>1562807544.9035475</v>
      </c>
      <c r="R8" s="88"/>
      <c r="S8" s="90">
        <f t="shared" ref="S8:S14" si="4">+C8*D8</f>
        <v>124132653.97793318</v>
      </c>
      <c r="T8" s="90">
        <f t="shared" ref="T8:U14" si="5">(C8)^2</f>
        <v>2209</v>
      </c>
      <c r="U8" s="90">
        <f t="shared" si="5"/>
        <v>6975516425353.2324</v>
      </c>
      <c r="V8" s="73">
        <f t="shared" ref="V8:V14" si="6">IF(C8&gt;0,LN(C8),0)</f>
        <v>3.8501476017100584</v>
      </c>
      <c r="W8" s="73">
        <f t="shared" ref="W8:W14" si="7">(V8)^2</f>
        <v>14.823636554953715</v>
      </c>
      <c r="X8" s="73">
        <f t="shared" ref="X8:X14" si="8">IF(D8&gt;0,LN(D8),0)</f>
        <v>14.786713740186178</v>
      </c>
      <c r="Y8" s="73">
        <f t="shared" ref="Y8:Y14" si="9">(X8)^2</f>
        <v>218.6469032342107</v>
      </c>
      <c r="Z8" s="73">
        <f t="shared" ref="Z8:Z14" si="10">+X8*C8</f>
        <v>694.97554578875031</v>
      </c>
      <c r="AA8" s="73">
        <f t="shared" ref="AA8:AA14" si="11">+D8*V8</f>
        <v>10168702.978873275</v>
      </c>
      <c r="AB8" s="73">
        <f>+V8*X8</f>
        <v>56.931030443950981</v>
      </c>
    </row>
    <row r="9" spans="2:28">
      <c r="B9" s="96">
        <v>2</v>
      </c>
      <c r="C9" s="97">
        <f>[3]Puntajes!Q34</f>
        <v>55</v>
      </c>
      <c r="D9" s="98">
        <f>[3]Puntajes!U34</f>
        <v>3169510.4983434947</v>
      </c>
      <c r="E9" s="99">
        <f t="shared" si="0"/>
        <v>3113699.0978629217</v>
      </c>
      <c r="F9" s="99">
        <f t="shared" si="1"/>
        <v>3111866.9910506685</v>
      </c>
      <c r="G9" s="99">
        <f t="shared" si="2"/>
        <v>3079532.4132271362</v>
      </c>
      <c r="H9" s="99">
        <f t="shared" si="3"/>
        <v>3160332.3345615789</v>
      </c>
      <c r="I9" s="88"/>
      <c r="J9" s="101" t="s">
        <v>38</v>
      </c>
      <c r="K9" s="102">
        <f>IF((Q20*Q10-Q6^2)&gt;0,(Q20*Q8-Q6*Q7)/(Q20*Q10-Q6^2),0)</f>
        <v>70374.364442250459</v>
      </c>
      <c r="L9" s="104">
        <f>IF(Q17&gt;0,(Q16-Q20*LN(L8))/Q17,0)</f>
        <v>1.1725855311310991</v>
      </c>
      <c r="M9" s="104">
        <f>IF(Q6&gt;0,(Q16-Q20*LN(M8))/Q6,0)</f>
        <v>1.7080176405096056E-2</v>
      </c>
      <c r="N9" s="103">
        <f>IF((Q20*Q14-Q17^2)&gt;0,(Q20*Q19-Q17*Q7)/(Q20*Q14-Q17^2),0)</f>
        <v>4776833.4673736691</v>
      </c>
      <c r="O9" s="88"/>
      <c r="P9" s="88"/>
      <c r="Q9" s="90"/>
      <c r="R9" s="88"/>
      <c r="S9" s="90">
        <f t="shared" si="4"/>
        <v>174323077.40889221</v>
      </c>
      <c r="T9" s="90">
        <f t="shared" si="5"/>
        <v>3025</v>
      </c>
      <c r="U9" s="90">
        <f t="shared" si="5"/>
        <v>10045796799109.629</v>
      </c>
      <c r="V9" s="73">
        <f t="shared" si="6"/>
        <v>4.0073331852324712</v>
      </c>
      <c r="W9" s="73">
        <f t="shared" si="7"/>
        <v>16.058719257465423</v>
      </c>
      <c r="X9" s="73">
        <f t="shared" si="8"/>
        <v>14.9690877170036</v>
      </c>
      <c r="Y9" s="73">
        <f t="shared" si="9"/>
        <v>224.07358707934804</v>
      </c>
      <c r="Z9" s="73">
        <f t="shared" si="10"/>
        <v>823.29982443519793</v>
      </c>
      <c r="AA9" s="73">
        <f t="shared" si="11"/>
        <v>12701284.600954594</v>
      </c>
      <c r="AB9" s="73">
        <f t="shared" ref="AB9:AB14" si="12">+V9*X9</f>
        <v>59.986121961004294</v>
      </c>
    </row>
    <row r="10" spans="2:28" ht="14.25">
      <c r="B10" s="96">
        <v>3</v>
      </c>
      <c r="C10" s="97">
        <f>[3]Puntajes!Q35</f>
        <v>59</v>
      </c>
      <c r="D10" s="98">
        <f>[3]Puntajes!U35</f>
        <v>3328050.7710745204</v>
      </c>
      <c r="E10" s="99">
        <f t="shared" si="0"/>
        <v>3395196.5556319235</v>
      </c>
      <c r="F10" s="99">
        <f t="shared" si="1"/>
        <v>3378876.8544189627</v>
      </c>
      <c r="G10" s="99">
        <f t="shared" si="2"/>
        <v>3297281.9487591544</v>
      </c>
      <c r="H10" s="99">
        <f t="shared" si="3"/>
        <v>3495686.3869441077</v>
      </c>
      <c r="I10" s="88"/>
      <c r="J10" s="101" t="s">
        <v>39</v>
      </c>
      <c r="K10" s="104">
        <f>IF(((Q20*Q10-Q6^2)*(Q20*Q11-Q7^2))^0.5&gt;0,(Q20*Q8-Q6*Q7)/((Q20*Q10-Q6^2)*(Q20*Q11-Q7^2))^0.5,0)</f>
        <v>0.99749567348631818</v>
      </c>
      <c r="L10" s="104">
        <f>IF((Q20*Q14-Q17^2)*(Q20*Q15-Q16^2)&gt;0,(Q20*Q18-Q17*Q16)/((Q20*Q14-Q17^2)*(Q20*Q15-Q16^2))^0.5,0)</f>
        <v>0.99742300219619895</v>
      </c>
      <c r="M10" s="104">
        <f>IF((Q20*Q10-Q6^2)*(Q20*Q15-Q16^2)&gt;0,(Q20*Q13-Q6*Q16)/((Q20*Q10-Q6^2)*(Q20*Q15-Q16^2))^0.5,0)</f>
        <v>0.99711424183558639</v>
      </c>
      <c r="N10" s="105">
        <f>IF(C8=0,0,(Q20*Q19-Q17*Q7)/((Q20*Q14-Q17^2)*(Q20*Q11-Q7^2))^0.5)</f>
        <v>0.98654958188919439</v>
      </c>
      <c r="O10" s="88" t="s">
        <v>40</v>
      </c>
      <c r="P10" s="88"/>
      <c r="Q10" s="90">
        <f>SUM(T8:T14)</f>
        <v>26735</v>
      </c>
      <c r="R10" s="88"/>
      <c r="S10" s="90">
        <f t="shared" si="4"/>
        <v>196354995.4933967</v>
      </c>
      <c r="T10" s="90">
        <f t="shared" si="5"/>
        <v>3481</v>
      </c>
      <c r="U10" s="90">
        <f t="shared" si="5"/>
        <v>11075921934849.709</v>
      </c>
      <c r="V10" s="73">
        <f t="shared" si="6"/>
        <v>4.0775374439057197</v>
      </c>
      <c r="W10" s="73">
        <f t="shared" si="7"/>
        <v>16.626311606453189</v>
      </c>
      <c r="X10" s="73">
        <f t="shared" si="8"/>
        <v>15.017897336538395</v>
      </c>
      <c r="Y10" s="73">
        <f t="shared" si="9"/>
        <v>225.53724041080702</v>
      </c>
      <c r="Z10" s="73">
        <f t="shared" si="10"/>
        <v>886.05594285576535</v>
      </c>
      <c r="AA10" s="73">
        <f t="shared" si="11"/>
        <v>13570251.63427566</v>
      </c>
      <c r="AB10" s="73">
        <f t="shared" si="12"/>
        <v>61.236038718467285</v>
      </c>
    </row>
    <row r="11" spans="2:28" ht="14.25">
      <c r="B11" s="96">
        <v>4</v>
      </c>
      <c r="C11" s="97">
        <f>[3]Puntajes!Q36</f>
        <v>49</v>
      </c>
      <c r="D11" s="98">
        <f>[3]Puntajes!U36</f>
        <v>2703288.3060837919</v>
      </c>
      <c r="E11" s="99">
        <f t="shared" si="0"/>
        <v>2691452.9112094194</v>
      </c>
      <c r="F11" s="99">
        <f t="shared" si="1"/>
        <v>2717667.9049088941</v>
      </c>
      <c r="G11" s="99">
        <f t="shared" si="2"/>
        <v>2779571.3165791435</v>
      </c>
      <c r="H11" s="99">
        <f t="shared" si="3"/>
        <v>2608546.509444993</v>
      </c>
      <c r="I11" s="88"/>
      <c r="J11" s="106" t="s">
        <v>41</v>
      </c>
      <c r="K11" s="107">
        <f>(K10)^2</f>
        <v>0.99499761862392344</v>
      </c>
      <c r="L11" s="107">
        <f>(L10)^2</f>
        <v>0.99485264531007866</v>
      </c>
      <c r="M11" s="107">
        <f>(M10)^2</f>
        <v>0.99423681127135621</v>
      </c>
      <c r="N11" s="108">
        <f>N10^2</f>
        <v>0.9732800775257443</v>
      </c>
      <c r="O11" s="88" t="s">
        <v>42</v>
      </c>
      <c r="P11" s="88"/>
      <c r="Q11" s="90">
        <f>SUM(U8:U14)</f>
        <v>91602135898709.953</v>
      </c>
      <c r="R11" s="88"/>
      <c r="S11" s="90">
        <f t="shared" si="4"/>
        <v>132461126.99810581</v>
      </c>
      <c r="T11" s="90">
        <f t="shared" si="5"/>
        <v>2401</v>
      </c>
      <c r="U11" s="90">
        <f t="shared" si="5"/>
        <v>7307767665809.377</v>
      </c>
      <c r="V11" s="73">
        <f t="shared" si="6"/>
        <v>3.8918202981106265</v>
      </c>
      <c r="W11" s="73">
        <f t="shared" si="7"/>
        <v>15.146265232785886</v>
      </c>
      <c r="X11" s="73">
        <f t="shared" si="8"/>
        <v>14.809979481088885</v>
      </c>
      <c r="Y11" s="73">
        <f t="shared" si="9"/>
        <v>219.33549223027379</v>
      </c>
      <c r="Z11" s="73">
        <f t="shared" si="10"/>
        <v>725.68899457335533</v>
      </c>
      <c r="AA11" s="73">
        <f t="shared" si="11"/>
        <v>10520712.301261993</v>
      </c>
      <c r="AB11" s="73">
        <f t="shared" si="12"/>
        <v>57.637778759103604</v>
      </c>
    </row>
    <row r="12" spans="2:28">
      <c r="B12" s="96">
        <v>5</v>
      </c>
      <c r="C12" s="97">
        <f>[3]Puntajes!Q37</f>
        <v>57</v>
      </c>
      <c r="D12" s="98">
        <f>[3]Puntajes!U37</f>
        <v>3244116.019481312</v>
      </c>
      <c r="E12" s="99">
        <f t="shared" si="0"/>
        <v>3254447.826747423</v>
      </c>
      <c r="F12" s="99">
        <f t="shared" si="1"/>
        <v>3244967.6197365439</v>
      </c>
      <c r="G12" s="99">
        <f t="shared" si="2"/>
        <v>3186547.7615677682</v>
      </c>
      <c r="H12" s="99">
        <f t="shared" si="3"/>
        <v>3330951.6669256054</v>
      </c>
      <c r="I12" s="88"/>
      <c r="N12" s="83"/>
      <c r="O12" s="88"/>
      <c r="P12" s="88"/>
      <c r="Q12" s="90"/>
      <c r="R12" s="88"/>
      <c r="S12" s="90">
        <f t="shared" si="4"/>
        <v>184914613.11043477</v>
      </c>
      <c r="T12" s="90">
        <f t="shared" si="5"/>
        <v>3249</v>
      </c>
      <c r="U12" s="90">
        <f t="shared" si="5"/>
        <v>10524288747855.271</v>
      </c>
      <c r="V12" s="73">
        <f t="shared" si="6"/>
        <v>4.0430512678345503</v>
      </c>
      <c r="W12" s="73">
        <f t="shared" si="7"/>
        <v>16.346263554338563</v>
      </c>
      <c r="X12" s="73">
        <f t="shared" si="8"/>
        <v>14.992353457906306</v>
      </c>
      <c r="Y12" s="73">
        <f t="shared" si="9"/>
        <v>224.77066220679518</v>
      </c>
      <c r="Z12" s="73">
        <f t="shared" si="10"/>
        <v>854.56414710065951</v>
      </c>
      <c r="AA12" s="73">
        <f t="shared" si="11"/>
        <v>13116127.385566292</v>
      </c>
      <c r="AB12" s="73">
        <f t="shared" si="12"/>
        <v>60.614853655811793</v>
      </c>
    </row>
    <row r="13" spans="2:28">
      <c r="B13" s="96">
        <v>6</v>
      </c>
      <c r="C13" s="97">
        <f>[3]Puntajes!Q38</f>
        <v>61</v>
      </c>
      <c r="D13" s="98">
        <f>[3]Puntajes!U38</f>
        <v>3406388.0923356102</v>
      </c>
      <c r="E13" s="99">
        <f t="shared" si="0"/>
        <v>3535945.2845164249</v>
      </c>
      <c r="F13" s="99">
        <f t="shared" si="1"/>
        <v>3513571.9399904599</v>
      </c>
      <c r="G13" s="99">
        <f t="shared" si="2"/>
        <v>3411864.2063798709</v>
      </c>
      <c r="H13" s="99">
        <f t="shared" si="3"/>
        <v>3654928.9149607755</v>
      </c>
      <c r="I13" s="88"/>
      <c r="N13" s="89"/>
      <c r="O13" s="88" t="s">
        <v>43</v>
      </c>
      <c r="P13" s="88"/>
      <c r="Q13" s="90">
        <f>+Z15</f>
        <v>6351.0084182655601</v>
      </c>
      <c r="R13" s="88"/>
      <c r="S13" s="90">
        <f t="shared" si="4"/>
        <v>207789673.63247222</v>
      </c>
      <c r="T13" s="90">
        <f t="shared" si="5"/>
        <v>3721</v>
      </c>
      <c r="U13" s="90">
        <f t="shared" si="5"/>
        <v>11603479835605.838</v>
      </c>
      <c r="V13" s="73">
        <f t="shared" si="6"/>
        <v>4.1108738641733114</v>
      </c>
      <c r="W13" s="73">
        <f t="shared" si="7"/>
        <v>16.899283927143212</v>
      </c>
      <c r="X13" s="73">
        <f t="shared" si="8"/>
        <v>15.041163077441102</v>
      </c>
      <c r="Y13" s="73">
        <f t="shared" si="9"/>
        <v>226.23658672217746</v>
      </c>
      <c r="Z13" s="73">
        <f t="shared" si="10"/>
        <v>917.51094772390718</v>
      </c>
      <c r="AA13" s="73">
        <f t="shared" si="11"/>
        <v>14003231.780013645</v>
      </c>
      <c r="AB13" s="73">
        <f t="shared" si="12"/>
        <v>61.832324181821235</v>
      </c>
    </row>
    <row r="14" spans="2:28" ht="14.25">
      <c r="B14" s="96">
        <v>7</v>
      </c>
      <c r="C14" s="97">
        <f>[3]Puntajes!Q39</f>
        <v>93</v>
      </c>
      <c r="D14" s="98">
        <f>[3]Puntajes!U39</f>
        <v>5836896.8202399211</v>
      </c>
      <c r="E14" s="99">
        <f t="shared" si="0"/>
        <v>5787924.9466684395</v>
      </c>
      <c r="F14" s="99">
        <f t="shared" si="1"/>
        <v>5761181.2822003597</v>
      </c>
      <c r="G14" s="99">
        <f t="shared" si="2"/>
        <v>5893349.28322287</v>
      </c>
      <c r="H14" s="99">
        <f t="shared" si="3"/>
        <v>5669442.0135213882</v>
      </c>
      <c r="I14" s="88"/>
      <c r="N14" s="89"/>
      <c r="O14" s="88" t="s">
        <v>44</v>
      </c>
      <c r="P14" s="88"/>
      <c r="Q14" s="90">
        <f>SUM(W8:W14)</f>
        <v>116.44493829847315</v>
      </c>
      <c r="R14" s="88"/>
      <c r="S14" s="90">
        <f t="shared" si="4"/>
        <v>542831404.28231263</v>
      </c>
      <c r="T14" s="90">
        <f t="shared" si="5"/>
        <v>8649</v>
      </c>
      <c r="U14" s="90">
        <f t="shared" si="5"/>
        <v>34069364490126.902</v>
      </c>
      <c r="V14" s="73">
        <f t="shared" si="6"/>
        <v>4.5325994931532563</v>
      </c>
      <c r="W14" s="73">
        <f t="shared" si="7"/>
        <v>20.544458165333154</v>
      </c>
      <c r="X14" s="73">
        <f t="shared" si="8"/>
        <v>15.579709847181981</v>
      </c>
      <c r="Y14" s="73">
        <f t="shared" si="9"/>
        <v>242.72735892237918</v>
      </c>
      <c r="Z14" s="73">
        <f t="shared" si="10"/>
        <v>1448.9130157879242</v>
      </c>
      <c r="AA14" s="73">
        <f t="shared" si="11"/>
        <v>26456315.569007318</v>
      </c>
      <c r="AB14" s="73">
        <f t="shared" si="12"/>
        <v>70.616584956811849</v>
      </c>
    </row>
    <row r="15" spans="2:28" ht="14.25">
      <c r="B15" s="135"/>
      <c r="C15" s="136"/>
      <c r="D15" s="137"/>
      <c r="E15" s="138"/>
      <c r="F15" s="138"/>
      <c r="G15" s="138"/>
      <c r="H15" s="138"/>
      <c r="I15" s="139"/>
      <c r="J15" s="140"/>
      <c r="K15" s="140"/>
      <c r="L15" s="140"/>
      <c r="M15" s="140"/>
      <c r="N15" s="141"/>
      <c r="O15" s="88" t="s">
        <v>45</v>
      </c>
      <c r="P15" s="88"/>
      <c r="Q15" s="90">
        <f>SUM(Y8:Y14)</f>
        <v>1581.3278308059912</v>
      </c>
      <c r="R15" s="88"/>
      <c r="S15" s="110">
        <f t="shared" ref="S15:AB15" si="13">SUM(S8:S14)</f>
        <v>1562807544.9035475</v>
      </c>
      <c r="T15" s="110">
        <f t="shared" si="13"/>
        <v>26735</v>
      </c>
      <c r="U15" s="110">
        <f t="shared" si="13"/>
        <v>91602135898709.953</v>
      </c>
      <c r="V15" s="111">
        <f t="shared" si="13"/>
        <v>28.513363154119993</v>
      </c>
      <c r="W15" s="111">
        <f t="shared" si="13"/>
        <v>116.44493829847315</v>
      </c>
      <c r="X15" s="111">
        <f t="shared" si="13"/>
        <v>105.19690465734644</v>
      </c>
      <c r="Y15" s="111">
        <f t="shared" si="13"/>
        <v>1581.3278308059912</v>
      </c>
      <c r="Z15" s="111">
        <f t="shared" si="13"/>
        <v>6351.0084182655601</v>
      </c>
      <c r="AA15" s="111">
        <f t="shared" si="13"/>
        <v>100536626.24995278</v>
      </c>
      <c r="AB15" s="111">
        <f t="shared" si="13"/>
        <v>428.85473267697103</v>
      </c>
    </row>
    <row r="16" spans="2:28" ht="14.25">
      <c r="B16" s="114"/>
      <c r="C16" s="114"/>
      <c r="I16" s="109"/>
      <c r="O16" s="88" t="s">
        <v>46</v>
      </c>
      <c r="P16" s="88"/>
      <c r="Q16" s="90">
        <f>SUM(X8:X14)</f>
        <v>105.19690465734644</v>
      </c>
      <c r="R16" s="88"/>
      <c r="S16" s="90" t="s">
        <v>26</v>
      </c>
      <c r="T16" s="90" t="s">
        <v>27</v>
      </c>
      <c r="U16" s="90" t="s">
        <v>28</v>
      </c>
      <c r="V16" s="73" t="s">
        <v>29</v>
      </c>
      <c r="W16" s="73" t="s">
        <v>30</v>
      </c>
      <c r="X16" s="73" t="s">
        <v>31</v>
      </c>
      <c r="Y16" s="73" t="s">
        <v>32</v>
      </c>
      <c r="Z16" s="73" t="s">
        <v>33</v>
      </c>
      <c r="AA16" s="73" t="s">
        <v>34</v>
      </c>
      <c r="AB16" s="73" t="s">
        <v>35</v>
      </c>
    </row>
    <row r="17" spans="2:18">
      <c r="B17" s="114"/>
      <c r="C17" s="114"/>
      <c r="I17" s="88"/>
      <c r="O17" s="88" t="s">
        <v>47</v>
      </c>
      <c r="P17" s="88"/>
      <c r="Q17" s="90">
        <f>SUM(V8:V14)</f>
        <v>28.513363154119993</v>
      </c>
      <c r="R17" s="88"/>
    </row>
    <row r="18" spans="2:18">
      <c r="B18" s="114"/>
      <c r="C18" s="114"/>
      <c r="I18" s="88"/>
      <c r="J18" s="88"/>
      <c r="K18" s="88"/>
      <c r="L18" s="90"/>
      <c r="M18" s="88"/>
      <c r="N18" s="90"/>
      <c r="O18" s="88" t="s">
        <v>48</v>
      </c>
      <c r="P18" s="88"/>
      <c r="Q18" s="90">
        <f>+AB15</f>
        <v>428.85473267697103</v>
      </c>
      <c r="R18" s="88"/>
    </row>
    <row r="19" spans="2:18">
      <c r="B19" s="114"/>
      <c r="C19" s="114"/>
      <c r="I19" s="88"/>
      <c r="J19" s="88"/>
      <c r="K19" s="88"/>
      <c r="L19" s="90"/>
      <c r="M19" s="88"/>
      <c r="N19" s="90"/>
      <c r="O19" s="88" t="s">
        <v>49</v>
      </c>
      <c r="P19" s="88"/>
      <c r="Q19" s="90">
        <f>+AA15</f>
        <v>100536626.24995278</v>
      </c>
      <c r="R19" s="88"/>
    </row>
    <row r="20" spans="2:18">
      <c r="B20" s="114"/>
      <c r="C20" s="114"/>
      <c r="I20" s="88"/>
      <c r="J20" s="88"/>
      <c r="K20" s="88"/>
      <c r="L20" s="90"/>
      <c r="M20" s="88"/>
      <c r="N20" s="90"/>
      <c r="O20" s="88" t="s">
        <v>50</v>
      </c>
      <c r="P20" s="88"/>
      <c r="Q20" s="90">
        <f>COUNTA(C8:C15)</f>
        <v>7</v>
      </c>
      <c r="R20" s="88"/>
    </row>
    <row r="21" spans="2:18">
      <c r="B21" s="114"/>
      <c r="C21" s="114"/>
      <c r="I21" s="88"/>
      <c r="J21" s="88"/>
      <c r="K21" s="88"/>
      <c r="L21" s="90"/>
      <c r="M21" s="88"/>
      <c r="N21" s="90"/>
      <c r="O21" s="88"/>
      <c r="P21" s="88"/>
      <c r="Q21" s="90"/>
      <c r="R21" s="88"/>
    </row>
    <row r="22" spans="2:18">
      <c r="B22" s="112"/>
      <c r="C22" s="114"/>
      <c r="D22" s="115"/>
      <c r="E22" s="116"/>
      <c r="F22" s="116"/>
      <c r="G22" s="116"/>
      <c r="H22" s="116"/>
      <c r="I22" s="88"/>
      <c r="J22" s="88"/>
      <c r="K22" s="88"/>
      <c r="L22" s="90"/>
      <c r="M22" s="88"/>
      <c r="N22" s="90"/>
      <c r="O22" s="109"/>
      <c r="P22" s="109"/>
      <c r="Q22" s="110"/>
      <c r="R22" s="109"/>
    </row>
    <row r="23" spans="2:18">
      <c r="B23" s="602" t="s">
        <v>51</v>
      </c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90"/>
      <c r="O23" s="88"/>
      <c r="P23" s="88"/>
      <c r="Q23" s="90"/>
      <c r="R23" s="88"/>
    </row>
    <row r="24" spans="2:18">
      <c r="B24" s="114"/>
      <c r="C24" s="114"/>
      <c r="D24" s="115"/>
      <c r="E24" s="116"/>
      <c r="F24" s="116"/>
      <c r="G24" s="116"/>
      <c r="H24" s="116"/>
      <c r="I24" s="88"/>
      <c r="J24" s="88"/>
      <c r="K24" s="88"/>
      <c r="L24" s="90"/>
      <c r="M24" s="88"/>
      <c r="N24" s="90"/>
      <c r="O24" s="90"/>
      <c r="P24" s="90"/>
    </row>
    <row r="25" spans="2:18" ht="13.5" customHeight="1">
      <c r="B25" s="117" t="s">
        <v>10</v>
      </c>
      <c r="C25" s="118" t="s">
        <v>52</v>
      </c>
      <c r="D25" s="119" t="s">
        <v>12</v>
      </c>
      <c r="E25" s="484" t="s">
        <v>13</v>
      </c>
      <c r="F25" s="119" t="s">
        <v>14</v>
      </c>
      <c r="G25" s="120" t="s">
        <v>15</v>
      </c>
      <c r="H25" s="73"/>
      <c r="I25" s="117" t="s">
        <v>10</v>
      </c>
      <c r="J25" s="118" t="s">
        <v>52</v>
      </c>
      <c r="K25" s="119" t="s">
        <v>12</v>
      </c>
      <c r="L25" s="484" t="s">
        <v>13</v>
      </c>
      <c r="M25" s="119" t="s">
        <v>14</v>
      </c>
      <c r="N25" s="120" t="s">
        <v>15</v>
      </c>
      <c r="O25" s="90"/>
      <c r="P25" s="90"/>
    </row>
    <row r="26" spans="2:18">
      <c r="B26" s="122">
        <v>1</v>
      </c>
      <c r="C26" s="121"/>
      <c r="D26" s="123">
        <f t="shared" ref="D26:D75" si="14">+$K$8+$K$9*B26</f>
        <v>-686516.58201860287</v>
      </c>
      <c r="E26" s="123">
        <f t="shared" ref="E26:E75" si="15">IF($L$9&gt;0,+$L$8*B26^$L$9,0)</f>
        <v>28333.284160100189</v>
      </c>
      <c r="F26" s="123">
        <f t="shared" ref="F26:F75" si="16">IF(B26&gt;0,+$M$8*EXP($M$9*B26),0)</f>
        <v>1224396.7156848495</v>
      </c>
      <c r="G26" s="124">
        <f t="shared" ref="G26:G75" si="17">IF(B26&gt;0,+$N$8+$N$9*LN(B26),0)</f>
        <v>-15982030.939574018</v>
      </c>
      <c r="H26" s="73"/>
      <c r="I26" s="122">
        <v>51</v>
      </c>
      <c r="J26" s="125"/>
      <c r="K26" s="123">
        <f t="shared" ref="K26:K74" si="18">+$K$8+$K$9*I26</f>
        <v>2832201.6400939198</v>
      </c>
      <c r="L26" s="123">
        <f t="shared" ref="L26:L75" si="19">IF($L$9&gt;0,+$L$8*I26^$L$9,0)</f>
        <v>2848190.274474334</v>
      </c>
      <c r="M26" s="123">
        <f t="shared" ref="M26:M75" si="20">IF(I26&gt;0,+$M$8*EXP($M$9*I26),0)</f>
        <v>2876162.8612577175</v>
      </c>
      <c r="N26" s="124">
        <f t="shared" ref="N26:N75" si="21">IF(I26&gt;0,+$N$8+$N$9*LN(I26),0)</f>
        <v>2799645.3307011947</v>
      </c>
      <c r="O26" s="90"/>
      <c r="P26" s="90"/>
    </row>
    <row r="27" spans="2:18">
      <c r="B27" s="122">
        <v>2</v>
      </c>
      <c r="C27" s="121"/>
      <c r="D27" s="123">
        <f t="shared" si="14"/>
        <v>-616142.21757635241</v>
      </c>
      <c r="E27" s="123">
        <f t="shared" si="15"/>
        <v>63867.561463780723</v>
      </c>
      <c r="F27" s="123">
        <f t="shared" si="16"/>
        <v>1245489.2468765778</v>
      </c>
      <c r="G27" s="124">
        <f t="shared" si="17"/>
        <v>-12670982.289659571</v>
      </c>
      <c r="H27" s="73"/>
      <c r="I27" s="122">
        <v>52</v>
      </c>
      <c r="J27" s="125"/>
      <c r="K27" s="123">
        <f t="shared" si="18"/>
        <v>2902576.0045361705</v>
      </c>
      <c r="L27" s="123">
        <f t="shared" si="19"/>
        <v>2913785.7120889653</v>
      </c>
      <c r="M27" s="123">
        <f t="shared" si="20"/>
        <v>2925710.1640938222</v>
      </c>
      <c r="N27" s="124">
        <f t="shared" si="21"/>
        <v>2892402.293095734</v>
      </c>
      <c r="O27" s="90"/>
      <c r="P27" s="90"/>
    </row>
    <row r="28" spans="2:18">
      <c r="B28" s="122">
        <v>3</v>
      </c>
      <c r="C28" s="121"/>
      <c r="D28" s="123">
        <f t="shared" si="14"/>
        <v>-545767.85313410196</v>
      </c>
      <c r="E28" s="123">
        <f t="shared" si="15"/>
        <v>102745.40234178673</v>
      </c>
      <c r="F28" s="123">
        <f t="shared" si="16"/>
        <v>1266945.1365013819</v>
      </c>
      <c r="G28" s="124">
        <f t="shared" si="17"/>
        <v>-10734142.991396209</v>
      </c>
      <c r="H28" s="73"/>
      <c r="I28" s="122">
        <v>53</v>
      </c>
      <c r="J28" s="125"/>
      <c r="K28" s="123">
        <f t="shared" si="18"/>
        <v>2972950.3689784212</v>
      </c>
      <c r="L28" s="123">
        <f t="shared" si="19"/>
        <v>2979599.2318315865</v>
      </c>
      <c r="M28" s="123">
        <f t="shared" si="20"/>
        <v>2976111.0122042228</v>
      </c>
      <c r="N28" s="124">
        <f t="shared" si="21"/>
        <v>2983392.3483248055</v>
      </c>
      <c r="O28" s="90"/>
      <c r="P28" s="90"/>
    </row>
    <row r="29" spans="2:18">
      <c r="B29" s="122">
        <v>4</v>
      </c>
      <c r="C29" s="121"/>
      <c r="D29" s="123">
        <f t="shared" si="14"/>
        <v>-475393.4886918515</v>
      </c>
      <c r="E29" s="123">
        <f t="shared" si="15"/>
        <v>143967.26423525854</v>
      </c>
      <c r="F29" s="123">
        <f t="shared" si="16"/>
        <v>1288770.6440901675</v>
      </c>
      <c r="G29" s="124">
        <f t="shared" si="17"/>
        <v>-9359933.6397451255</v>
      </c>
      <c r="H29" s="73"/>
      <c r="I29" s="122">
        <v>54</v>
      </c>
      <c r="J29" s="125"/>
      <c r="K29" s="123">
        <f t="shared" si="18"/>
        <v>3043324.7334206714</v>
      </c>
      <c r="L29" s="123">
        <f t="shared" si="19"/>
        <v>3045627.423134035</v>
      </c>
      <c r="M29" s="123">
        <f t="shared" si="20"/>
        <v>3027380.1095080753</v>
      </c>
      <c r="N29" s="124">
        <f t="shared" si="21"/>
        <v>3072681.5548738539</v>
      </c>
      <c r="O29" s="90"/>
      <c r="P29" s="90"/>
    </row>
    <row r="30" spans="2:18">
      <c r="B30" s="122">
        <v>5</v>
      </c>
      <c r="C30" s="121"/>
      <c r="D30" s="123">
        <f t="shared" si="14"/>
        <v>-405019.12424960104</v>
      </c>
      <c r="E30" s="123">
        <f t="shared" si="15"/>
        <v>187024.72767504514</v>
      </c>
      <c r="F30" s="123">
        <f t="shared" si="16"/>
        <v>1310972.1370060083</v>
      </c>
      <c r="G30" s="124">
        <f t="shared" si="17"/>
        <v>-8294014.0557987951</v>
      </c>
      <c r="H30" s="73"/>
      <c r="I30" s="122">
        <v>55</v>
      </c>
      <c r="J30" s="125"/>
      <c r="K30" s="123">
        <f t="shared" si="18"/>
        <v>3113699.0978629217</v>
      </c>
      <c r="L30" s="123">
        <f t="shared" si="19"/>
        <v>3111866.9910506685</v>
      </c>
      <c r="M30" s="123">
        <f t="shared" si="20"/>
        <v>3079532.4132271362</v>
      </c>
      <c r="N30" s="124">
        <f t="shared" si="21"/>
        <v>3160332.3345615789</v>
      </c>
      <c r="O30" s="90"/>
      <c r="P30" s="90"/>
    </row>
    <row r="31" spans="2:18">
      <c r="B31" s="122">
        <v>6</v>
      </c>
      <c r="C31" s="121"/>
      <c r="D31" s="123">
        <f t="shared" si="14"/>
        <v>-334644.75980735058</v>
      </c>
      <c r="E31" s="123">
        <f t="shared" si="15"/>
        <v>231603.87133750963</v>
      </c>
      <c r="F31" s="123">
        <f t="shared" si="16"/>
        <v>1333556.0923017552</v>
      </c>
      <c r="G31" s="124">
        <f t="shared" si="17"/>
        <v>-7423094.3414817639</v>
      </c>
      <c r="H31" s="73"/>
      <c r="I31" s="122">
        <v>56</v>
      </c>
      <c r="J31" s="125"/>
      <c r="K31" s="123">
        <f t="shared" si="18"/>
        <v>3184073.4623051723</v>
      </c>
      <c r="L31" s="123">
        <f t="shared" si="19"/>
        <v>3178314.7503037453</v>
      </c>
      <c r="M31" s="123">
        <f t="shared" si="20"/>
        <v>3132583.1382493777</v>
      </c>
      <c r="N31" s="124">
        <f t="shared" si="21"/>
        <v>3246403.7346788272</v>
      </c>
      <c r="O31" s="90"/>
      <c r="P31" s="90"/>
    </row>
    <row r="32" spans="2:18">
      <c r="B32" s="122">
        <v>7</v>
      </c>
      <c r="C32" s="121"/>
      <c r="D32" s="123">
        <f t="shared" si="14"/>
        <v>-264270.39536510012</v>
      </c>
      <c r="E32" s="123">
        <f t="shared" si="15"/>
        <v>277489.56197047816</v>
      </c>
      <c r="F32" s="123">
        <f t="shared" si="16"/>
        <v>1356529.0986096505</v>
      </c>
      <c r="G32" s="124">
        <f t="shared" si="17"/>
        <v>-6686742.2150645126</v>
      </c>
      <c r="H32" s="73"/>
      <c r="I32" s="122">
        <v>57</v>
      </c>
      <c r="J32" s="125"/>
      <c r="K32" s="123">
        <f t="shared" si="18"/>
        <v>3254447.826747423</v>
      </c>
      <c r="L32" s="123">
        <f t="shared" si="19"/>
        <v>3244967.6197365439</v>
      </c>
      <c r="M32" s="123">
        <f t="shared" si="20"/>
        <v>3186547.7615677682</v>
      </c>
      <c r="N32" s="124">
        <f t="shared" si="21"/>
        <v>3330951.6669256054</v>
      </c>
      <c r="O32" s="90"/>
      <c r="P32" s="90"/>
    </row>
    <row r="33" spans="2:16">
      <c r="B33" s="122">
        <v>8</v>
      </c>
      <c r="C33" s="121"/>
      <c r="D33" s="123">
        <f t="shared" si="14"/>
        <v>-193896.03092284966</v>
      </c>
      <c r="E33" s="123">
        <f t="shared" si="15"/>
        <v>324524.26077264256</v>
      </c>
      <c r="F33" s="123">
        <f t="shared" si="16"/>
        <v>1379897.8580634908</v>
      </c>
      <c r="G33" s="124">
        <f t="shared" si="17"/>
        <v>-6048884.9898306802</v>
      </c>
      <c r="H33" s="73"/>
      <c r="I33" s="122">
        <v>58</v>
      </c>
      <c r="J33" s="125"/>
      <c r="K33" s="123">
        <f t="shared" si="18"/>
        <v>3324822.1911896733</v>
      </c>
      <c r="L33" s="123">
        <f t="shared" si="19"/>
        <v>3311822.6171395998</v>
      </c>
      <c r="M33" s="123">
        <f t="shared" si="20"/>
        <v>3241442.026795527</v>
      </c>
      <c r="N33" s="124">
        <f t="shared" si="21"/>
        <v>3414029.1255676113</v>
      </c>
      <c r="O33" s="90"/>
      <c r="P33" s="90"/>
    </row>
    <row r="34" spans="2:16">
      <c r="B34" s="122">
        <v>9</v>
      </c>
      <c r="C34" s="121"/>
      <c r="D34" s="123">
        <f t="shared" si="14"/>
        <v>-123521.6664805992</v>
      </c>
      <c r="E34" s="123">
        <f t="shared" si="15"/>
        <v>372587.15377731581</v>
      </c>
      <c r="F34" s="123">
        <f t="shared" si="16"/>
        <v>1403669.1882539052</v>
      </c>
      <c r="G34" s="124">
        <f t="shared" si="17"/>
        <v>-5486255.0432184003</v>
      </c>
      <c r="H34" s="73"/>
      <c r="I34" s="122">
        <v>59</v>
      </c>
      <c r="J34" s="125"/>
      <c r="K34" s="123">
        <f t="shared" si="18"/>
        <v>3395196.5556319235</v>
      </c>
      <c r="L34" s="123">
        <f t="shared" si="19"/>
        <v>3378876.8544189627</v>
      </c>
      <c r="M34" s="123">
        <f t="shared" si="20"/>
        <v>3297281.9487591544</v>
      </c>
      <c r="N34" s="124">
        <f t="shared" si="21"/>
        <v>3495686.3869441077</v>
      </c>
      <c r="O34" s="90"/>
      <c r="P34" s="90"/>
    </row>
    <row r="35" spans="2:16">
      <c r="B35" s="122">
        <v>10</v>
      </c>
      <c r="C35" s="121"/>
      <c r="D35" s="123">
        <f t="shared" si="14"/>
        <v>-53147.302038348746</v>
      </c>
      <c r="E35" s="123">
        <f t="shared" si="15"/>
        <v>421582.37719769392</v>
      </c>
      <c r="F35" s="123">
        <f t="shared" si="16"/>
        <v>1427850.0242173153</v>
      </c>
      <c r="G35" s="124">
        <f t="shared" si="17"/>
        <v>-4982965.4058843479</v>
      </c>
      <c r="H35" s="73"/>
      <c r="I35" s="122">
        <v>60</v>
      </c>
      <c r="J35" s="125"/>
      <c r="K35" s="123">
        <f t="shared" si="18"/>
        <v>3465570.9200741742</v>
      </c>
      <c r="L35" s="123">
        <f t="shared" si="19"/>
        <v>3446127.533078426</v>
      </c>
      <c r="M35" s="123">
        <f t="shared" si="20"/>
        <v>3354083.8181705931</v>
      </c>
      <c r="N35" s="124">
        <f t="shared" si="21"/>
        <v>3575971.1922079064</v>
      </c>
      <c r="O35" s="90"/>
      <c r="P35" s="90"/>
    </row>
    <row r="36" spans="2:16">
      <c r="B36" s="122">
        <v>11</v>
      </c>
      <c r="C36" s="121"/>
      <c r="D36" s="123">
        <f t="shared" si="14"/>
        <v>17227.062403901713</v>
      </c>
      <c r="E36" s="123">
        <f t="shared" si="15"/>
        <v>471431.84124330623</v>
      </c>
      <c r="F36" s="123">
        <f t="shared" si="16"/>
        <v>1452447.4204591603</v>
      </c>
      <c r="G36" s="124">
        <f t="shared" si="17"/>
        <v>-4527684.549213646</v>
      </c>
      <c r="H36" s="73"/>
      <c r="I36" s="122">
        <v>61</v>
      </c>
      <c r="J36" s="125"/>
      <c r="K36" s="123">
        <f t="shared" si="18"/>
        <v>3535945.2845164249</v>
      </c>
      <c r="L36" s="123">
        <f t="shared" si="19"/>
        <v>3513571.9399904599</v>
      </c>
      <c r="M36" s="123">
        <f t="shared" si="20"/>
        <v>3411864.2063798709</v>
      </c>
      <c r="N36" s="124">
        <f t="shared" si="21"/>
        <v>3654928.9149607755</v>
      </c>
      <c r="O36" s="90"/>
      <c r="P36" s="90"/>
    </row>
    <row r="37" spans="2:16">
      <c r="B37" s="122">
        <v>12</v>
      </c>
      <c r="C37" s="121"/>
      <c r="D37" s="123">
        <f t="shared" si="14"/>
        <v>87601.426846152171</v>
      </c>
      <c r="E37" s="123">
        <f t="shared" si="15"/>
        <v>522070.59387518815</v>
      </c>
      <c r="F37" s="123">
        <f t="shared" si="16"/>
        <v>1477468.5530119741</v>
      </c>
      <c r="G37" s="124">
        <f t="shared" si="17"/>
        <v>-4112045.6915673167</v>
      </c>
      <c r="H37" s="73"/>
      <c r="I37" s="122">
        <v>62</v>
      </c>
      <c r="J37" s="125"/>
      <c r="K37" s="123">
        <f t="shared" si="18"/>
        <v>3606319.6489586746</v>
      </c>
      <c r="L37" s="123">
        <f t="shared" si="19"/>
        <v>3581207.4434328959</v>
      </c>
      <c r="M37" s="123">
        <f t="shared" si="20"/>
        <v>3470639.9702096162</v>
      </c>
      <c r="N37" s="124">
        <f t="shared" si="21"/>
        <v>3732602.7152580246</v>
      </c>
    </row>
    <row r="38" spans="2:16">
      <c r="B38" s="122">
        <v>13</v>
      </c>
      <c r="C38" s="121"/>
      <c r="D38" s="123">
        <f t="shared" si="14"/>
        <v>157975.79128840263</v>
      </c>
      <c r="E38" s="123">
        <f t="shared" si="15"/>
        <v>573443.68527659879</v>
      </c>
      <c r="F38" s="123">
        <f t="shared" si="16"/>
        <v>1502920.7215289176</v>
      </c>
      <c r="G38" s="124">
        <f t="shared" si="17"/>
        <v>-3729695.0067331605</v>
      </c>
      <c r="H38" s="73"/>
      <c r="I38" s="122">
        <v>63</v>
      </c>
      <c r="J38" s="125"/>
      <c r="K38" s="123">
        <f t="shared" si="18"/>
        <v>3676694.0134009253</v>
      </c>
      <c r="L38" s="123">
        <f t="shared" si="19"/>
        <v>3649031.4893707279</v>
      </c>
      <c r="M38" s="123">
        <f t="shared" si="20"/>
        <v>3530428.2568728654</v>
      </c>
      <c r="N38" s="124">
        <f t="shared" si="21"/>
        <v>3809033.6812911034</v>
      </c>
    </row>
    <row r="39" spans="2:16">
      <c r="B39" s="122">
        <v>14</v>
      </c>
      <c r="C39" s="121"/>
      <c r="D39" s="123">
        <f t="shared" si="14"/>
        <v>228350.15573065309</v>
      </c>
      <c r="E39" s="123">
        <f t="shared" si="15"/>
        <v>625503.9675091597</v>
      </c>
      <c r="F39" s="123">
        <f t="shared" si="16"/>
        <v>1528811.3514133766</v>
      </c>
      <c r="G39" s="124">
        <f t="shared" si="17"/>
        <v>-3375693.5651500672</v>
      </c>
      <c r="H39" s="73"/>
      <c r="I39" s="122">
        <v>64</v>
      </c>
      <c r="J39" s="125"/>
      <c r="K39" s="123">
        <f t="shared" si="18"/>
        <v>3747068.377843176</v>
      </c>
      <c r="L39" s="123">
        <f t="shared" si="19"/>
        <v>3717041.5979641136</v>
      </c>
      <c r="M39" s="123">
        <f t="shared" si="20"/>
        <v>3591246.5089755738</v>
      </c>
      <c r="N39" s="124">
        <f t="shared" si="21"/>
        <v>3884260.9599126577</v>
      </c>
    </row>
    <row r="40" spans="2:16">
      <c r="B40" s="122">
        <v>15</v>
      </c>
      <c r="C40" s="121"/>
      <c r="D40" s="123">
        <f t="shared" si="14"/>
        <v>298724.52017290355</v>
      </c>
      <c r="E40" s="123">
        <f t="shared" si="15"/>
        <v>678210.50268136885</v>
      </c>
      <c r="F40" s="123">
        <f t="shared" si="16"/>
        <v>1555147.9959852453</v>
      </c>
      <c r="G40" s="124">
        <f t="shared" si="17"/>
        <v>-3046126.1076209862</v>
      </c>
      <c r="H40" s="73"/>
      <c r="I40" s="122">
        <v>65</v>
      </c>
      <c r="J40" s="125"/>
      <c r="K40" s="123">
        <f t="shared" si="18"/>
        <v>3817442.7422854267</v>
      </c>
      <c r="L40" s="123">
        <f t="shared" si="19"/>
        <v>3785235.3602855648</v>
      </c>
      <c r="M40" s="123">
        <f t="shared" si="20"/>
        <v>3653112.4696053234</v>
      </c>
      <c r="N40" s="124">
        <f t="shared" si="21"/>
        <v>3958321.8770420626</v>
      </c>
    </row>
    <row r="41" spans="2:16">
      <c r="B41" s="122">
        <v>16</v>
      </c>
      <c r="C41" s="121"/>
      <c r="D41" s="123">
        <f t="shared" si="14"/>
        <v>369098.88461515401</v>
      </c>
      <c r="E41" s="123">
        <f t="shared" si="15"/>
        <v>731527.38151592598</v>
      </c>
      <c r="F41" s="123">
        <f t="shared" si="16"/>
        <v>1581938.3386845272</v>
      </c>
      <c r="G41" s="124">
        <f t="shared" si="17"/>
        <v>-2737836.339916233</v>
      </c>
      <c r="H41" s="73"/>
      <c r="I41" s="122">
        <v>66</v>
      </c>
      <c r="J41" s="125"/>
      <c r="K41" s="123">
        <f t="shared" si="18"/>
        <v>3887817.1067276774</v>
      </c>
      <c r="L41" s="123">
        <f t="shared" si="19"/>
        <v>3853610.4352307389</v>
      </c>
      <c r="M41" s="123">
        <f t="shared" si="20"/>
        <v>3716044.1875076732</v>
      </c>
      <c r="N41" s="124">
        <f t="shared" si="21"/>
        <v>4031252.0488786064</v>
      </c>
    </row>
    <row r="42" spans="2:16">
      <c r="B42" s="122">
        <v>17</v>
      </c>
      <c r="C42" s="121"/>
      <c r="D42" s="123">
        <f t="shared" si="14"/>
        <v>439473.24905740446</v>
      </c>
      <c r="E42" s="123">
        <f t="shared" si="15"/>
        <v>785422.82719637407</v>
      </c>
      <c r="F42" s="123">
        <f t="shared" si="16"/>
        <v>1609190.1953129005</v>
      </c>
      <c r="G42" s="124">
        <f t="shared" si="17"/>
        <v>-2448242.6174766142</v>
      </c>
      <c r="H42" s="73"/>
      <c r="I42" s="122">
        <v>67</v>
      </c>
      <c r="J42" s="125"/>
      <c r="K42" s="123">
        <f t="shared" si="18"/>
        <v>3958191.4711699272</v>
      </c>
      <c r="L42" s="123">
        <f t="shared" si="19"/>
        <v>3922164.5466086385</v>
      </c>
      <c r="M42" s="123">
        <f t="shared" si="20"/>
        <v>3780060.0223516976</v>
      </c>
      <c r="N42" s="124">
        <f t="shared" si="21"/>
        <v>4103085.4847518057</v>
      </c>
    </row>
    <row r="43" spans="2:16">
      <c r="B43" s="122">
        <v>18</v>
      </c>
      <c r="C43" s="126"/>
      <c r="D43" s="123">
        <f t="shared" si="14"/>
        <v>509847.61349965492</v>
      </c>
      <c r="E43" s="123">
        <f t="shared" si="15"/>
        <v>839868.50271308899</v>
      </c>
      <c r="F43" s="123">
        <f t="shared" si="16"/>
        <v>1636911.5163138933</v>
      </c>
      <c r="G43" s="124">
        <f t="shared" si="17"/>
        <v>-2175206.393303955</v>
      </c>
      <c r="H43" s="73"/>
      <c r="I43" s="122">
        <v>68</v>
      </c>
      <c r="J43" s="125"/>
      <c r="K43" s="123">
        <f t="shared" si="18"/>
        <v>4028565.8356121778</v>
      </c>
      <c r="L43" s="123">
        <f t="shared" si="19"/>
        <v>3990895.480398288</v>
      </c>
      <c r="M43" s="123">
        <f t="shared" si="20"/>
        <v>3845178.6500862241</v>
      </c>
      <c r="N43" s="124">
        <f t="shared" si="21"/>
        <v>4173854.6823522784</v>
      </c>
    </row>
    <row r="44" spans="2:16">
      <c r="B44" s="122">
        <v>19</v>
      </c>
      <c r="C44" s="126"/>
      <c r="D44" s="123">
        <f t="shared" si="14"/>
        <v>580221.97794190538</v>
      </c>
      <c r="E44" s="123">
        <f t="shared" si="15"/>
        <v>894838.96665736241</v>
      </c>
      <c r="F44" s="123">
        <f t="shared" si="16"/>
        <v>1665110.3890923441</v>
      </c>
      <c r="G44" s="124">
        <f t="shared" si="17"/>
        <v>-1916936.2812522054</v>
      </c>
      <c r="H44" s="73"/>
      <c r="I44" s="122">
        <v>69</v>
      </c>
      <c r="J44" s="125"/>
      <c r="K44" s="123">
        <f t="shared" si="18"/>
        <v>4098940.2000544285</v>
      </c>
      <c r="L44" s="123">
        <f t="shared" si="19"/>
        <v>4059801.0821600403</v>
      </c>
      <c r="M44" s="123">
        <f t="shared" si="20"/>
        <v>3911419.0683883484</v>
      </c>
      <c r="N44" s="124">
        <f t="shared" si="21"/>
        <v>4243590.7160107158</v>
      </c>
    </row>
    <row r="45" spans="2:16">
      <c r="B45" s="122">
        <v>20</v>
      </c>
      <c r="C45" s="126"/>
      <c r="D45" s="123">
        <f t="shared" si="14"/>
        <v>650596.34238415584</v>
      </c>
      <c r="E45" s="123">
        <f t="shared" si="15"/>
        <v>950311.23944458715</v>
      </c>
      <c r="F45" s="123">
        <f t="shared" si="16"/>
        <v>1693795.0403738173</v>
      </c>
      <c r="G45" s="124">
        <f t="shared" si="17"/>
        <v>-1671916.7559699025</v>
      </c>
      <c r="H45" s="73"/>
      <c r="I45" s="122">
        <v>70</v>
      </c>
      <c r="J45" s="125"/>
      <c r="K45" s="123">
        <f t="shared" si="18"/>
        <v>4169314.5644966783</v>
      </c>
      <c r="L45" s="123">
        <f t="shared" si="19"/>
        <v>4128879.2545907013</v>
      </c>
      <c r="M45" s="123">
        <f t="shared" si="20"/>
        <v>3978800.6022058059</v>
      </c>
      <c r="N45" s="124">
        <f t="shared" si="21"/>
        <v>4312323.3186251596</v>
      </c>
    </row>
    <row r="46" spans="2:16">
      <c r="B46" s="122">
        <v>21</v>
      </c>
      <c r="C46" s="126"/>
      <c r="D46" s="123">
        <f t="shared" si="14"/>
        <v>720970.7068264063</v>
      </c>
      <c r="E46" s="123">
        <f t="shared" si="15"/>
        <v>1006264.4531145701</v>
      </c>
      <c r="F46" s="123">
        <f t="shared" si="16"/>
        <v>1722973.8386046642</v>
      </c>
      <c r="G46" s="124">
        <f t="shared" si="17"/>
        <v>-1438854.2668867037</v>
      </c>
      <c r="H46" s="73"/>
      <c r="I46" s="122">
        <v>71</v>
      </c>
      <c r="J46" s="125"/>
      <c r="K46" s="123">
        <f t="shared" si="18"/>
        <v>4239688.928938929</v>
      </c>
      <c r="L46" s="123">
        <f t="shared" si="19"/>
        <v>4198127.9552125093</v>
      </c>
      <c r="M46" s="123">
        <f t="shared" si="20"/>
        <v>4047342.9093948225</v>
      </c>
      <c r="N46" s="124">
        <f t="shared" si="21"/>
        <v>4380080.9577772133</v>
      </c>
    </row>
    <row r="47" spans="2:16">
      <c r="B47" s="122">
        <v>22</v>
      </c>
      <c r="C47" s="126"/>
      <c r="D47" s="123">
        <f t="shared" si="14"/>
        <v>791345.07126865676</v>
      </c>
      <c r="E47" s="123">
        <f t="shared" si="15"/>
        <v>1062679.5653640076</v>
      </c>
      <c r="F47" s="123">
        <f t="shared" si="16"/>
        <v>1752655.296393428</v>
      </c>
      <c r="G47" s="124">
        <f t="shared" si="17"/>
        <v>-1216635.8992992006</v>
      </c>
      <c r="H47" s="73"/>
      <c r="I47" s="122">
        <v>72</v>
      </c>
      <c r="J47" s="125"/>
      <c r="K47" s="123">
        <f t="shared" si="18"/>
        <v>4310063.2933811797</v>
      </c>
      <c r="L47" s="123">
        <f t="shared" si="19"/>
        <v>4267545.1941868616</v>
      </c>
      <c r="M47" s="123">
        <f t="shared" si="20"/>
        <v>4117065.9864550885</v>
      </c>
      <c r="N47" s="124">
        <f t="shared" si="21"/>
        <v>4446890.9065249376</v>
      </c>
    </row>
    <row r="48" spans="2:16">
      <c r="B48" s="122">
        <v>23</v>
      </c>
      <c r="C48" s="126"/>
      <c r="D48" s="123">
        <f t="shared" si="14"/>
        <v>861719.43571090722</v>
      </c>
      <c r="E48" s="123">
        <f t="shared" si="15"/>
        <v>1119539.1236259798</v>
      </c>
      <c r="F48" s="123">
        <f t="shared" si="16"/>
        <v>1782848.0729943099</v>
      </c>
      <c r="G48" s="124">
        <f t="shared" si="17"/>
        <v>-1004297.2321670931</v>
      </c>
      <c r="H48" s="73"/>
      <c r="I48" s="122">
        <v>73</v>
      </c>
      <c r="J48" s="125"/>
      <c r="K48" s="123">
        <f t="shared" si="18"/>
        <v>4380437.6578234304</v>
      </c>
      <c r="L48" s="123">
        <f t="shared" si="19"/>
        <v>4337129.032244442</v>
      </c>
      <c r="M48" s="123">
        <f t="shared" si="20"/>
        <v>4187990.1743635265</v>
      </c>
      <c r="N48" s="124">
        <f t="shared" si="21"/>
        <v>4512779.3093129434</v>
      </c>
    </row>
    <row r="49" spans="2:14">
      <c r="B49" s="122">
        <v>24</v>
      </c>
      <c r="C49" s="126"/>
      <c r="D49" s="123">
        <f t="shared" si="14"/>
        <v>932093.80015315767</v>
      </c>
      <c r="E49" s="123">
        <f t="shared" si="15"/>
        <v>1176827.0686287493</v>
      </c>
      <c r="F49" s="123">
        <f t="shared" si="16"/>
        <v>1813560.9768334159</v>
      </c>
      <c r="G49" s="124">
        <f t="shared" si="17"/>
        <v>-800997.04165286943</v>
      </c>
      <c r="H49" s="73"/>
      <c r="I49" s="122">
        <v>74</v>
      </c>
      <c r="J49" s="125"/>
      <c r="K49" s="123">
        <f t="shared" si="18"/>
        <v>4450812.0222656811</v>
      </c>
      <c r="L49" s="123">
        <f t="shared" si="19"/>
        <v>4406877.5787240071</v>
      </c>
      <c r="M49" s="123">
        <f t="shared" si="20"/>
        <v>4260136.1645085635</v>
      </c>
      <c r="N49" s="124">
        <f t="shared" si="21"/>
        <v>4577771.2433984317</v>
      </c>
    </row>
    <row r="50" spans="2:14">
      <c r="B50" s="122">
        <v>25</v>
      </c>
      <c r="C50" s="126"/>
      <c r="D50" s="123">
        <f t="shared" si="14"/>
        <v>1002468.1645954081</v>
      </c>
      <c r="E50" s="123">
        <f t="shared" si="15"/>
        <v>1234528.5694477402</v>
      </c>
      <c r="F50" s="123">
        <f t="shared" si="16"/>
        <v>1844802.9680785199</v>
      </c>
      <c r="G50" s="124">
        <f t="shared" si="17"/>
        <v>-605997.17202357203</v>
      </c>
      <c r="H50" s="73"/>
      <c r="I50" s="122">
        <v>75</v>
      </c>
      <c r="J50" s="125"/>
      <c r="K50" s="123">
        <f t="shared" si="18"/>
        <v>4521186.3867079308</v>
      </c>
      <c r="L50" s="123">
        <f t="shared" si="19"/>
        <v>4476788.9897127254</v>
      </c>
      <c r="M50" s="123">
        <f t="shared" si="20"/>
        <v>4333525.0047266195</v>
      </c>
      <c r="N50" s="124">
        <f t="shared" si="21"/>
        <v>4641890.776154235</v>
      </c>
    </row>
    <row r="51" spans="2:14">
      <c r="B51" s="122">
        <v>26</v>
      </c>
      <c r="C51" s="126"/>
      <c r="D51" s="123">
        <f t="shared" si="14"/>
        <v>1072842.5290376586</v>
      </c>
      <c r="E51" s="123">
        <f t="shared" si="15"/>
        <v>1292629.8839368501</v>
      </c>
      <c r="F51" s="123">
        <f t="shared" si="16"/>
        <v>1876583.1612531026</v>
      </c>
      <c r="G51" s="124">
        <f t="shared" si="17"/>
        <v>-418646.35681871325</v>
      </c>
      <c r="H51" s="73"/>
      <c r="I51" s="122">
        <v>76</v>
      </c>
      <c r="J51" s="125"/>
      <c r="K51" s="123">
        <f t="shared" si="18"/>
        <v>4591560.7511501815</v>
      </c>
      <c r="L51" s="123">
        <f t="shared" si="19"/>
        <v>4546861.4662815956</v>
      </c>
      <c r="M51" s="123">
        <f t="shared" si="20"/>
        <v>4408178.1054425957</v>
      </c>
      <c r="N51" s="124">
        <f t="shared" si="21"/>
        <v>4705161.0185766891</v>
      </c>
    </row>
    <row r="52" spans="2:14">
      <c r="B52" s="122">
        <v>27</v>
      </c>
      <c r="C52" s="126"/>
      <c r="D52" s="123">
        <f t="shared" si="14"/>
        <v>1143216.893479909</v>
      </c>
      <c r="E52" s="123">
        <f t="shared" si="15"/>
        <v>1351118.2398029533</v>
      </c>
      <c r="F52" s="123">
        <f t="shared" si="16"/>
        <v>1908910.8278954164</v>
      </c>
      <c r="G52" s="124">
        <f t="shared" si="17"/>
        <v>-238367.09504059143</v>
      </c>
      <c r="H52" s="73"/>
      <c r="I52" s="122">
        <v>77</v>
      </c>
      <c r="J52" s="125"/>
      <c r="K52" s="123">
        <f t="shared" si="18"/>
        <v>4661935.1155924322</v>
      </c>
      <c r="L52" s="123">
        <f t="shared" si="19"/>
        <v>4617093.2528097881</v>
      </c>
      <c r="M52" s="123">
        <f t="shared" si="20"/>
        <v>4484117.2459161431</v>
      </c>
      <c r="N52" s="124">
        <f t="shared" si="21"/>
        <v>4767604.1752958596</v>
      </c>
    </row>
    <row r="53" spans="2:14">
      <c r="B53" s="122">
        <v>28</v>
      </c>
      <c r="C53" s="126"/>
      <c r="D53" s="123">
        <f t="shared" si="14"/>
        <v>1213591.2579221595</v>
      </c>
      <c r="E53" s="123">
        <f t="shared" si="15"/>
        <v>1409981.732614957</v>
      </c>
      <c r="F53" s="123">
        <f t="shared" si="16"/>
        <v>1941795.3992633582</v>
      </c>
      <c r="G53" s="124">
        <f t="shared" si="17"/>
        <v>-64644.915235619992</v>
      </c>
      <c r="H53" s="73"/>
      <c r="I53" s="122">
        <v>78</v>
      </c>
      <c r="J53" s="125"/>
      <c r="K53" s="123">
        <f t="shared" si="18"/>
        <v>4732309.480034682</v>
      </c>
      <c r="L53" s="123">
        <f t="shared" si="19"/>
        <v>4687482.6353924191</v>
      </c>
      <c r="M53" s="123">
        <f t="shared" si="20"/>
        <v>4561364.5805955334</v>
      </c>
      <c r="N53" s="124">
        <f t="shared" si="21"/>
        <v>4829241.5913590938</v>
      </c>
    </row>
    <row r="54" spans="2:14">
      <c r="B54" s="122">
        <v>29</v>
      </c>
      <c r="C54" s="126"/>
      <c r="D54" s="123">
        <f t="shared" si="14"/>
        <v>1283965.62236441</v>
      </c>
      <c r="E54" s="123">
        <f t="shared" si="15"/>
        <v>1469209.2378143589</v>
      </c>
      <c r="F54" s="123">
        <f t="shared" si="16"/>
        <v>1975246.4690859427</v>
      </c>
      <c r="G54" s="124">
        <f t="shared" si="17"/>
        <v>102980.47565316781</v>
      </c>
      <c r="H54" s="73"/>
      <c r="I54" s="122">
        <v>79</v>
      </c>
      <c r="J54" s="125"/>
      <c r="K54" s="123">
        <f t="shared" si="18"/>
        <v>4802683.8444769327</v>
      </c>
      <c r="L54" s="123">
        <f t="shared" si="19"/>
        <v>4758027.9403265407</v>
      </c>
      <c r="M54" s="123">
        <f t="shared" si="20"/>
        <v>4639942.6455809837</v>
      </c>
      <c r="N54" s="124">
        <f t="shared" si="21"/>
        <v>4890093.7960344553</v>
      </c>
    </row>
    <row r="55" spans="2:14">
      <c r="B55" s="122">
        <v>30</v>
      </c>
      <c r="C55" s="126"/>
      <c r="D55" s="123">
        <f t="shared" si="14"/>
        <v>1354339.9868066604</v>
      </c>
      <c r="E55" s="123">
        <f t="shared" si="15"/>
        <v>1528790.334386382</v>
      </c>
      <c r="F55" s="123">
        <f t="shared" si="16"/>
        <v>2009273.7963621705</v>
      </c>
      <c r="G55" s="124">
        <f t="shared" si="17"/>
        <v>264922.54229346104</v>
      </c>
      <c r="H55" s="73"/>
      <c r="I55" s="122">
        <v>80</v>
      </c>
      <c r="J55" s="125"/>
      <c r="K55" s="123">
        <f t="shared" si="18"/>
        <v>4873058.2089191834</v>
      </c>
      <c r="L55" s="123">
        <f t="shared" si="19"/>
        <v>4828727.5326705752</v>
      </c>
      <c r="M55" s="123">
        <f t="shared" si="20"/>
        <v>4719874.3651993321</v>
      </c>
      <c r="N55" s="124">
        <f t="shared" si="21"/>
        <v>4950180.5438589901</v>
      </c>
    </row>
    <row r="56" spans="2:14">
      <c r="B56" s="122">
        <v>31</v>
      </c>
      <c r="C56" s="126"/>
      <c r="D56" s="123">
        <f t="shared" si="14"/>
        <v>1424714.3512489107</v>
      </c>
      <c r="E56" s="123">
        <f t="shared" si="15"/>
        <v>1588715.2383075142</v>
      </c>
      <c r="F56" s="123">
        <f t="shared" si="16"/>
        <v>2043887.3082081138</v>
      </c>
      <c r="G56" s="124">
        <f t="shared" si="17"/>
        <v>421554.06534357555</v>
      </c>
      <c r="H56" s="73"/>
      <c r="I56" s="122">
        <v>81</v>
      </c>
      <c r="J56" s="125"/>
      <c r="K56" s="123">
        <f t="shared" si="18"/>
        <v>4943432.573361434</v>
      </c>
      <c r="L56" s="123">
        <f t="shared" si="19"/>
        <v>4899579.814872765</v>
      </c>
      <c r="M56" s="123">
        <f t="shared" si="20"/>
        <v>4801183.0586919654</v>
      </c>
      <c r="N56" s="124">
        <f t="shared" si="21"/>
        <v>5009520.8531372175</v>
      </c>
    </row>
    <row r="57" spans="2:14">
      <c r="B57" s="122">
        <v>32</v>
      </c>
      <c r="C57" s="125"/>
      <c r="D57" s="123">
        <f t="shared" si="14"/>
        <v>1495088.7156911613</v>
      </c>
      <c r="E57" s="123">
        <f t="shared" si="15"/>
        <v>1648974.7442409371</v>
      </c>
      <c r="F57" s="123">
        <f t="shared" si="16"/>
        <v>2079097.1027530492</v>
      </c>
      <c r="G57" s="124">
        <f t="shared" si="17"/>
        <v>573212.30999821238</v>
      </c>
      <c r="H57" s="73"/>
      <c r="I57" s="122">
        <v>82</v>
      </c>
      <c r="J57" s="125"/>
      <c r="K57" s="123">
        <f t="shared" si="18"/>
        <v>5013806.9378036847</v>
      </c>
      <c r="L57" s="123">
        <f t="shared" si="19"/>
        <v>4970583.2254644558</v>
      </c>
      <c r="M57" s="123">
        <f t="shared" si="20"/>
        <v>4883892.4470179668</v>
      </c>
      <c r="N57" s="124">
        <f t="shared" si="21"/>
        <v>5068133.0420775712</v>
      </c>
    </row>
    <row r="58" spans="2:14">
      <c r="B58" s="122">
        <v>33</v>
      </c>
      <c r="C58" s="125"/>
      <c r="D58" s="123">
        <f t="shared" si="14"/>
        <v>1565463.080133412</v>
      </c>
      <c r="E58" s="123">
        <f t="shared" si="15"/>
        <v>1709560.1742308412</v>
      </c>
      <c r="F58" s="123">
        <f t="shared" si="16"/>
        <v>2114913.4520854815</v>
      </c>
      <c r="G58" s="124">
        <f t="shared" si="17"/>
        <v>720203.39896416105</v>
      </c>
      <c r="H58" s="73"/>
      <c r="I58" s="122">
        <v>83</v>
      </c>
      <c r="J58" s="125"/>
      <c r="K58" s="123">
        <f t="shared" si="18"/>
        <v>5084181.3022459345</v>
      </c>
      <c r="L58" s="123">
        <f t="shared" si="19"/>
        <v>5041736.2378145494</v>
      </c>
      <c r="M58" s="123">
        <f t="shared" si="20"/>
        <v>4968026.6597744543</v>
      </c>
      <c r="N58" s="124">
        <f t="shared" si="21"/>
        <v>5126034.762738578</v>
      </c>
    </row>
    <row r="59" spans="2:14">
      <c r="B59" s="122">
        <v>34</v>
      </c>
      <c r="C59" s="125"/>
      <c r="D59" s="123">
        <f t="shared" si="14"/>
        <v>1635837.4445756623</v>
      </c>
      <c r="E59" s="123">
        <f t="shared" si="15"/>
        <v>1770463.3323680141</v>
      </c>
      <c r="F59" s="123">
        <f t="shared" si="16"/>
        <v>2151346.805249915</v>
      </c>
      <c r="G59" s="124">
        <f t="shared" si="17"/>
        <v>862806.03243783116</v>
      </c>
      <c r="H59" s="73"/>
      <c r="I59" s="122">
        <v>84</v>
      </c>
      <c r="J59" s="125"/>
      <c r="K59" s="123">
        <f t="shared" si="18"/>
        <v>5154555.6666881852</v>
      </c>
      <c r="L59" s="123">
        <f t="shared" si="19"/>
        <v>5113037.3589413436</v>
      </c>
      <c r="M59" s="123">
        <f t="shared" si="20"/>
        <v>5053610.2422361393</v>
      </c>
      <c r="N59" s="124">
        <f t="shared" si="21"/>
        <v>5183243.032942187</v>
      </c>
    </row>
    <row r="60" spans="2:14">
      <c r="B60" s="122">
        <v>35</v>
      </c>
      <c r="C60" s="125"/>
      <c r="D60" s="123">
        <f t="shared" si="14"/>
        <v>1706211.8090179125</v>
      </c>
      <c r="E60" s="123">
        <f t="shared" si="15"/>
        <v>1831676.4645758853</v>
      </c>
      <c r="F60" s="123">
        <f t="shared" si="16"/>
        <v>2188407.7912952574</v>
      </c>
      <c r="G60" s="124">
        <f t="shared" si="17"/>
        <v>1001274.6687107086</v>
      </c>
      <c r="H60" s="73"/>
      <c r="I60" s="122">
        <v>85</v>
      </c>
      <c r="J60" s="125"/>
      <c r="K60" s="123">
        <f t="shared" si="18"/>
        <v>5224930.0311304359</v>
      </c>
      <c r="L60" s="123">
        <f t="shared" si="19"/>
        <v>5184485.1283786539</v>
      </c>
      <c r="M60" s="123">
        <f t="shared" si="20"/>
        <v>5140668.1625161543</v>
      </c>
      <c r="N60" s="124">
        <f t="shared" si="21"/>
        <v>5239774.2662986107</v>
      </c>
    </row>
    <row r="61" spans="2:14">
      <c r="B61" s="122">
        <v>36</v>
      </c>
      <c r="C61" s="125"/>
      <c r="D61" s="123">
        <f t="shared" si="14"/>
        <v>1776586.1734601632</v>
      </c>
      <c r="E61" s="123">
        <f t="shared" si="15"/>
        <v>1893192.2228083857</v>
      </c>
      <c r="F61" s="123">
        <f t="shared" si="16"/>
        <v>2226107.2223757291</v>
      </c>
      <c r="G61" s="124">
        <f t="shared" si="17"/>
        <v>1135842.2566104904</v>
      </c>
      <c r="H61" s="73"/>
      <c r="I61" s="122">
        <v>86</v>
      </c>
      <c r="J61" s="125"/>
      <c r="K61" s="123">
        <f t="shared" si="18"/>
        <v>5295304.3955726856</v>
      </c>
      <c r="L61" s="123">
        <f t="shared" si="19"/>
        <v>5256078.1170930061</v>
      </c>
      <c r="M61" s="123">
        <f t="shared" si="20"/>
        <v>5229225.818850236</v>
      </c>
      <c r="N61" s="124">
        <f t="shared" si="21"/>
        <v>5295644.3004751503</v>
      </c>
    </row>
    <row r="62" spans="2:14">
      <c r="B62" s="122">
        <v>37</v>
      </c>
      <c r="C62" s="125"/>
      <c r="D62" s="123">
        <f t="shared" si="14"/>
        <v>1846960.5379024139</v>
      </c>
      <c r="E62" s="123">
        <f t="shared" si="15"/>
        <v>1955003.6330660649</v>
      </c>
      <c r="F62" s="123">
        <f t="shared" si="16"/>
        <v>2264456.0969051979</v>
      </c>
      <c r="G62" s="124">
        <f t="shared" si="17"/>
        <v>1266722.5934839845</v>
      </c>
      <c r="H62" s="73"/>
      <c r="I62" s="122">
        <v>87</v>
      </c>
      <c r="J62" s="125"/>
      <c r="K62" s="123">
        <f t="shared" si="18"/>
        <v>5365678.7600149363</v>
      </c>
      <c r="L62" s="123">
        <f t="shared" si="19"/>
        <v>5327814.9264491145</v>
      </c>
      <c r="M62" s="123">
        <f t="shared" si="20"/>
        <v>5319309.0470063947</v>
      </c>
      <c r="N62" s="124">
        <f t="shared" si="21"/>
        <v>5350868.4238309748</v>
      </c>
    </row>
    <row r="63" spans="2:14">
      <c r="B63" s="122">
        <v>38</v>
      </c>
      <c r="C63" s="125"/>
      <c r="D63" s="123">
        <f t="shared" si="14"/>
        <v>1917334.9023446641</v>
      </c>
      <c r="E63" s="123">
        <f t="shared" si="15"/>
        <v>2017104.0667307179</v>
      </c>
      <c r="F63" s="123">
        <f t="shared" si="16"/>
        <v>2303465.6027658507</v>
      </c>
      <c r="G63" s="124">
        <f t="shared" si="17"/>
        <v>1394112.3686622418</v>
      </c>
      <c r="H63" s="73"/>
      <c r="I63" s="122">
        <v>88</v>
      </c>
      <c r="J63" s="125"/>
      <c r="K63" s="123">
        <f t="shared" si="18"/>
        <v>5436053.124457187</v>
      </c>
      <c r="L63" s="123">
        <f t="shared" si="19"/>
        <v>5399694.1872208603</v>
      </c>
      <c r="M63" s="123">
        <f t="shared" si="20"/>
        <v>5410944.1278222306</v>
      </c>
      <c r="N63" s="124">
        <f t="shared" si="21"/>
        <v>5405461.4005296938</v>
      </c>
    </row>
    <row r="64" spans="2:14">
      <c r="B64" s="122">
        <v>39</v>
      </c>
      <c r="C64" s="125"/>
      <c r="D64" s="123">
        <f t="shared" si="14"/>
        <v>1987709.2667869143</v>
      </c>
      <c r="E64" s="123">
        <f t="shared" si="15"/>
        <v>2079487.2147956702</v>
      </c>
      <c r="F64" s="123">
        <f t="shared" si="16"/>
        <v>2343147.1205721418</v>
      </c>
      <c r="G64" s="124">
        <f t="shared" si="17"/>
        <v>1518192.9414446466</v>
      </c>
      <c r="H64" s="73"/>
      <c r="I64" s="122">
        <v>89</v>
      </c>
      <c r="J64" s="125"/>
      <c r="K64" s="123">
        <f t="shared" si="18"/>
        <v>5506427.4888994377</v>
      </c>
      <c r="L64" s="123">
        <f t="shared" si="19"/>
        <v>5471714.5586453853</v>
      </c>
      <c r="M64" s="123">
        <f t="shared" si="20"/>
        <v>5504157.7948720912</v>
      </c>
      <c r="N64" s="124">
        <f t="shared" si="21"/>
        <v>5459437.4942331165</v>
      </c>
    </row>
    <row r="65" spans="2:14">
      <c r="B65" s="122">
        <v>40</v>
      </c>
      <c r="C65" s="125"/>
      <c r="D65" s="123">
        <f t="shared" si="14"/>
        <v>2058083.631229165</v>
      </c>
      <c r="E65" s="123">
        <f t="shared" si="15"/>
        <v>2142147.0646322067</v>
      </c>
      <c r="F65" s="123">
        <f t="shared" si="16"/>
        <v>2383512.2269909647</v>
      </c>
      <c r="G65" s="124">
        <f t="shared" si="17"/>
        <v>1639131.8939445429</v>
      </c>
      <c r="H65" s="73"/>
      <c r="I65" s="122">
        <v>90</v>
      </c>
      <c r="J65" s="125"/>
      <c r="K65" s="123">
        <f t="shared" si="18"/>
        <v>5576801.8533416884</v>
      </c>
      <c r="L65" s="123">
        <f t="shared" si="19"/>
        <v>5543874.7275179252</v>
      </c>
      <c r="M65" s="123">
        <f t="shared" si="20"/>
        <v>5598977.2422663104</v>
      </c>
      <c r="N65" s="124">
        <f t="shared" si="21"/>
        <v>5512810.4904712699</v>
      </c>
    </row>
    <row r="66" spans="2:14">
      <c r="B66" s="122">
        <v>41</v>
      </c>
      <c r="C66" s="125"/>
      <c r="D66" s="123">
        <f t="shared" si="14"/>
        <v>2128457.9956714157</v>
      </c>
      <c r="E66" s="123">
        <f t="shared" si="15"/>
        <v>2205077.8789852206</v>
      </c>
      <c r="F66" s="123">
        <f t="shared" si="16"/>
        <v>2424572.6981190275</v>
      </c>
      <c r="G66" s="124">
        <f t="shared" si="17"/>
        <v>1757084.3921631239</v>
      </c>
      <c r="H66" s="73"/>
      <c r="I66" s="122">
        <v>91</v>
      </c>
      <c r="J66" s="125"/>
      <c r="K66" s="123">
        <f t="shared" si="18"/>
        <v>5647176.2177839382</v>
      </c>
      <c r="L66" s="123">
        <f t="shared" si="19"/>
        <v>5616173.4073250955</v>
      </c>
      <c r="M66" s="123">
        <f t="shared" si="20"/>
        <v>5695430.1325848084</v>
      </c>
      <c r="N66" s="124">
        <f t="shared" si="21"/>
        <v>5565593.7177763432</v>
      </c>
    </row>
    <row r="67" spans="2:14">
      <c r="B67" s="122">
        <v>42</v>
      </c>
      <c r="C67" s="125"/>
      <c r="D67" s="123">
        <f t="shared" si="14"/>
        <v>2198832.3601136659</v>
      </c>
      <c r="E67" s="123">
        <f t="shared" si="15"/>
        <v>2268274.1769348527</v>
      </c>
      <c r="F67" s="123">
        <f t="shared" si="16"/>
        <v>2466340.5129184034</v>
      </c>
      <c r="G67" s="124">
        <f t="shared" si="17"/>
        <v>1872194.3830277435</v>
      </c>
      <c r="H67" s="73"/>
      <c r="I67" s="122">
        <v>92</v>
      </c>
      <c r="J67" s="125"/>
      <c r="K67" s="123">
        <f t="shared" si="18"/>
        <v>5717550.5822261889</v>
      </c>
      <c r="L67" s="123">
        <f t="shared" si="19"/>
        <v>5688609.3374147471</v>
      </c>
      <c r="M67" s="123">
        <f t="shared" si="20"/>
        <v>5793544.6049473556</v>
      </c>
      <c r="N67" s="124">
        <f t="shared" si="21"/>
        <v>5617800.0676617995</v>
      </c>
    </row>
    <row r="68" spans="2:14">
      <c r="B68" s="122">
        <v>43</v>
      </c>
      <c r="C68" s="125"/>
      <c r="D68" s="123">
        <f t="shared" si="14"/>
        <v>2269206.7245559162</v>
      </c>
      <c r="E68" s="123">
        <f t="shared" si="15"/>
        <v>2331730.7165975668</v>
      </c>
      <c r="F68" s="123">
        <f t="shared" si="16"/>
        <v>2508827.856711267</v>
      </c>
      <c r="G68" s="124">
        <f t="shared" si="17"/>
        <v>1984595.6505607069</v>
      </c>
      <c r="H68" s="73"/>
      <c r="I68" s="122">
        <v>93</v>
      </c>
      <c r="J68" s="125"/>
      <c r="K68" s="123">
        <f t="shared" si="18"/>
        <v>5787924.9466684395</v>
      </c>
      <c r="L68" s="123">
        <f t="shared" si="19"/>
        <v>5761181.2822003597</v>
      </c>
      <c r="M68" s="123">
        <f t="shared" si="20"/>
        <v>5893349.28322287</v>
      </c>
      <c r="N68" s="124">
        <f t="shared" si="21"/>
        <v>5669442.0135213882</v>
      </c>
    </row>
    <row r="69" spans="2:14">
      <c r="B69" s="122">
        <v>44</v>
      </c>
      <c r="C69" s="125"/>
      <c r="D69" s="123">
        <f t="shared" si="14"/>
        <v>2339581.0889981668</v>
      </c>
      <c r="E69" s="123">
        <f t="shared" si="15"/>
        <v>2395442.4793708613</v>
      </c>
      <c r="F69" s="123">
        <f t="shared" si="16"/>
        <v>2552047.1247348348</v>
      </c>
      <c r="G69" s="124">
        <f t="shared" si="17"/>
        <v>2094412.7506152429</v>
      </c>
      <c r="H69" s="73"/>
      <c r="I69" s="122">
        <v>94</v>
      </c>
      <c r="J69" s="125"/>
      <c r="K69" s="123">
        <f t="shared" si="18"/>
        <v>5858299.3111106893</v>
      </c>
      <c r="L69" s="123">
        <f t="shared" si="19"/>
        <v>5833888.030398217</v>
      </c>
      <c r="M69" s="123">
        <f t="shared" si="20"/>
        <v>5994873.2843801258</v>
      </c>
      <c r="N69" s="124">
        <f t="shared" si="21"/>
        <v>5720531.6285175048</v>
      </c>
    </row>
    <row r="70" spans="2:14">
      <c r="B70" s="122">
        <v>45</v>
      </c>
      <c r="C70" s="125"/>
      <c r="D70" s="123">
        <f t="shared" si="14"/>
        <v>2409955.4534404175</v>
      </c>
      <c r="E70" s="123">
        <f t="shared" si="15"/>
        <v>2459404.6555518061</v>
      </c>
      <c r="F70" s="123">
        <f t="shared" si="16"/>
        <v>2596010.925757546</v>
      </c>
      <c r="G70" s="124">
        <f t="shared" si="17"/>
        <v>2201761.8405568227</v>
      </c>
      <c r="H70" s="73"/>
      <c r="I70" s="122">
        <v>95</v>
      </c>
      <c r="J70" s="125"/>
      <c r="K70" s="123">
        <f t="shared" si="18"/>
        <v>5928673.67555294</v>
      </c>
      <c r="L70" s="123">
        <f t="shared" si="19"/>
        <v>5906728.3942956869</v>
      </c>
      <c r="M70" s="123">
        <f t="shared" si="20"/>
        <v>6098146.2269823281</v>
      </c>
      <c r="N70" s="124">
        <f t="shared" si="21"/>
        <v>5771080.6025230177</v>
      </c>
    </row>
    <row r="71" spans="2:14">
      <c r="B71" s="122">
        <v>46</v>
      </c>
      <c r="C71" s="125"/>
      <c r="D71" s="123">
        <f t="shared" si="14"/>
        <v>2480329.8178826678</v>
      </c>
      <c r="E71" s="123">
        <f t="shared" si="15"/>
        <v>2523612.6311817085</v>
      </c>
      <c r="F71" s="123">
        <f t="shared" si="16"/>
        <v>2640732.0857575401</v>
      </c>
      <c r="G71" s="124">
        <f t="shared" si="17"/>
        <v>2306751.4177473523</v>
      </c>
      <c r="H71" s="73"/>
      <c r="I71" s="122">
        <v>96</v>
      </c>
      <c r="J71" s="125"/>
      <c r="K71" s="123">
        <f t="shared" si="18"/>
        <v>5999048.0399951907</v>
      </c>
      <c r="L71" s="123">
        <f t="shared" si="19"/>
        <v>5979701.2090489948</v>
      </c>
      <c r="M71" s="123">
        <f t="shared" si="20"/>
        <v>6203198.2398280194</v>
      </c>
      <c r="N71" s="124">
        <f t="shared" si="21"/>
        <v>5821100.2581760213</v>
      </c>
    </row>
    <row r="72" spans="2:14">
      <c r="B72" s="122">
        <v>47</v>
      </c>
      <c r="C72" s="125"/>
      <c r="D72" s="123">
        <f t="shared" si="14"/>
        <v>2550704.182324918</v>
      </c>
      <c r="E72" s="123">
        <f t="shared" si="15"/>
        <v>2588061.975987881</v>
      </c>
      <c r="F72" s="123">
        <f t="shared" si="16"/>
        <v>2686223.6516644964</v>
      </c>
      <c r="G72" s="124">
        <f t="shared" si="17"/>
        <v>2409482.9786030576</v>
      </c>
      <c r="H72" s="73"/>
      <c r="I72" s="122">
        <v>97</v>
      </c>
      <c r="J72" s="125"/>
      <c r="K72" s="123">
        <f t="shared" si="18"/>
        <v>6069422.4044374414</v>
      </c>
      <c r="L72" s="123">
        <f t="shared" si="19"/>
        <v>6052805.3320090165</v>
      </c>
      <c r="M72" s="123">
        <f t="shared" si="20"/>
        <v>6310059.9707408324</v>
      </c>
      <c r="N72" s="124">
        <f t="shared" si="21"/>
        <v>5870601.5661026873</v>
      </c>
    </row>
    <row r="73" spans="2:14">
      <c r="B73" s="122">
        <v>48</v>
      </c>
      <c r="C73" s="125"/>
      <c r="D73" s="123">
        <f t="shared" si="14"/>
        <v>2621078.5467671687</v>
      </c>
      <c r="E73" s="123">
        <f t="shared" si="15"/>
        <v>2652748.4323095772</v>
      </c>
      <c r="F73" s="123">
        <f t="shared" si="16"/>
        <v>2732498.8951659468</v>
      </c>
      <c r="G73" s="124">
        <f t="shared" si="17"/>
        <v>2510051.6082615778</v>
      </c>
      <c r="H73" s="73"/>
      <c r="I73" s="122">
        <v>98</v>
      </c>
      <c r="J73" s="125"/>
      <c r="K73" s="123">
        <f t="shared" si="18"/>
        <v>6139796.7688796921</v>
      </c>
      <c r="L73" s="123">
        <f t="shared" si="19"/>
        <v>6126039.642073717</v>
      </c>
      <c r="M73" s="123">
        <f t="shared" si="20"/>
        <v>6418762.595510683</v>
      </c>
      <c r="N73" s="124">
        <f t="shared" si="21"/>
        <v>5919595.1593594402</v>
      </c>
    </row>
    <row r="74" spans="2:14">
      <c r="B74" s="122">
        <v>49</v>
      </c>
      <c r="C74" s="125"/>
      <c r="D74" s="123">
        <f t="shared" si="14"/>
        <v>2691452.9112094194</v>
      </c>
      <c r="E74" s="123">
        <f t="shared" si="15"/>
        <v>2717667.9049088941</v>
      </c>
      <c r="F74" s="123">
        <f t="shared" si="16"/>
        <v>2779571.3165791435</v>
      </c>
      <c r="G74" s="124">
        <f t="shared" si="17"/>
        <v>2608546.509444993</v>
      </c>
      <c r="H74" s="73"/>
      <c r="I74" s="122">
        <v>99</v>
      </c>
      <c r="J74" s="125"/>
      <c r="K74" s="123">
        <f t="shared" si="18"/>
        <v>6210171.1333219418</v>
      </c>
      <c r="L74" s="123">
        <f t="shared" si="19"/>
        <v>6199403.0390658993</v>
      </c>
      <c r="M74" s="123">
        <f t="shared" si="20"/>
        <v>6529337.8269889727</v>
      </c>
      <c r="N74" s="124">
        <f t="shared" si="21"/>
        <v>5968091.3471419699</v>
      </c>
    </row>
    <row r="75" spans="2:14">
      <c r="B75" s="127">
        <v>50</v>
      </c>
      <c r="C75" s="128"/>
      <c r="D75" s="129">
        <f t="shared" si="14"/>
        <v>2761827.2756516696</v>
      </c>
      <c r="E75" s="129">
        <f t="shared" si="15"/>
        <v>2782816.4515792606</v>
      </c>
      <c r="F75" s="129">
        <f t="shared" si="16"/>
        <v>2827454.6487896405</v>
      </c>
      <c r="G75" s="130">
        <f t="shared" si="17"/>
        <v>2705051.4778908752</v>
      </c>
      <c r="H75" s="73"/>
      <c r="I75" s="127">
        <v>100</v>
      </c>
      <c r="J75" s="128"/>
      <c r="K75" s="129">
        <f>+$K$8+$K$9*I75</f>
        <v>6280545.4977641925</v>
      </c>
      <c r="L75" s="129">
        <f t="shared" si="19"/>
        <v>6272894.4431350464</v>
      </c>
      <c r="M75" s="129">
        <f t="shared" si="20"/>
        <v>6641817.9243404791</v>
      </c>
      <c r="N75" s="130">
        <f t="shared" si="21"/>
        <v>6016100.1278053224</v>
      </c>
    </row>
    <row r="76" spans="2:14"/>
    <row r="77" spans="2:14">
      <c r="N77" s="131" t="s">
        <v>53</v>
      </c>
    </row>
    <row r="78" spans="2:14"/>
    <row r="79" spans="2:14">
      <c r="B79" s="132" t="s">
        <v>54</v>
      </c>
    </row>
    <row r="80" spans="2:14">
      <c r="B80" s="133" t="s">
        <v>55</v>
      </c>
    </row>
    <row r="81" spans="1:76">
      <c r="B81" s="133" t="s">
        <v>56</v>
      </c>
    </row>
    <row r="82" spans="1:76" ht="6" customHeight="1"/>
    <row r="83" spans="1:76"/>
    <row r="85" spans="1:76" s="113" customFormat="1">
      <c r="A85" s="68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</row>
    <row r="86" spans="1:76" s="113" customFormat="1">
      <c r="A86" s="68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</row>
    <row r="87" spans="1:76" s="113" customFormat="1">
      <c r="A87" s="68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</row>
  </sheetData>
  <sheetProtection algorithmName="SHA-512" hashValue="ENZiK6Y0zCBwpPeEsp92cHjLN4qEelH2lh2D2OzcLwQm/Sv7LMQnENZevuAc7Ym0B0uLhSPtMGT3xGG3R+/2UQ==" saltValue="O5ZA4M3mOBLAyieG3Rh69Q==" spinCount="100000" sheet="1" objects="1" scenarios="1" selectLockedCells="1" selectUnlockedCells="1"/>
  <mergeCells count="6">
    <mergeCell ref="B23:M23"/>
    <mergeCell ref="D2:L2"/>
    <mergeCell ref="D3:L3"/>
    <mergeCell ref="B5:F5"/>
    <mergeCell ref="G5:K5"/>
    <mergeCell ref="L5:N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X86"/>
  <sheetViews>
    <sheetView showGridLines="0" topLeftCell="A2" zoomScale="70" zoomScaleNormal="70" workbookViewId="0">
      <selection activeCell="K19" sqref="K19"/>
    </sheetView>
  </sheetViews>
  <sheetFormatPr defaultColWidth="0" defaultRowHeight="0" customHeight="1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4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8.28515625" style="73" bestFit="1" customWidth="1"/>
    <col min="18" max="18" width="10.28515625" style="73" customWidth="1"/>
    <col min="19" max="19" width="12.7109375" style="73" bestFit="1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 customWidth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531"/>
      <c r="C2" s="532"/>
      <c r="D2" s="648" t="s">
        <v>0</v>
      </c>
      <c r="E2" s="649"/>
      <c r="F2" s="649"/>
      <c r="G2" s="649"/>
      <c r="H2" s="649"/>
      <c r="I2" s="649"/>
      <c r="J2" s="649"/>
      <c r="K2" s="649"/>
      <c r="L2" s="650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>
        <v>45597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</row>
    <row r="5" spans="2:28" s="533" customFormat="1" ht="21.75" customHeight="1">
      <c r="B5" s="651" t="s">
        <v>6</v>
      </c>
      <c r="C5" s="652"/>
      <c r="D5" s="652"/>
      <c r="E5" s="652"/>
      <c r="F5" s="653"/>
      <c r="G5" s="654" t="s">
        <v>7</v>
      </c>
      <c r="H5" s="652"/>
      <c r="I5" s="652"/>
      <c r="J5" s="652"/>
      <c r="K5" s="653"/>
      <c r="L5" s="654" t="s">
        <v>8</v>
      </c>
      <c r="M5" s="652"/>
      <c r="N5" s="655"/>
    </row>
    <row r="6" spans="2:28" ht="12.75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16</v>
      </c>
      <c r="P6" s="88"/>
      <c r="Q6" s="90">
        <f>SUM(C8:C19)</f>
        <v>657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294" t="s">
        <v>12</v>
      </c>
      <c r="L7" s="134" t="s">
        <v>13</v>
      </c>
      <c r="M7" s="294" t="s">
        <v>14</v>
      </c>
      <c r="N7" s="295" t="s">
        <v>15</v>
      </c>
      <c r="O7" s="88" t="s">
        <v>25</v>
      </c>
      <c r="P7" s="88"/>
      <c r="Q7" s="90" t="e">
        <f>SUM(D8:D19)</f>
        <v>#REF!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 ht="12.75">
      <c r="B8" s="96">
        <v>1</v>
      </c>
      <c r="C8" s="97">
        <f>Puntajes!Q240</f>
        <v>24</v>
      </c>
      <c r="D8" s="98" t="e">
        <f>Puntajes!U240</f>
        <v>#REF!</v>
      </c>
      <c r="E8" s="99" t="e">
        <f t="shared" ref="E8:E19" si="0">IF(C8&gt;0,+$K$8+$K$9*C8,0)</f>
        <v>#REF!</v>
      </c>
      <c r="F8" s="99" t="e">
        <f t="shared" ref="F8:F19" si="1">IF($L$9&gt;0,+$L$8*C8^$L$9,0)</f>
        <v>#REF!</v>
      </c>
      <c r="G8" s="99" t="e">
        <f t="shared" ref="G8:G19" si="2">IF(C8&gt;0,+$M$8*EXP($M$9*C8),0)</f>
        <v>#REF!</v>
      </c>
      <c r="H8" s="99" t="e">
        <f t="shared" ref="H8:H19" si="3">IF(C8&gt;0,+$N$8+$N$9*LN(C8),0)</f>
        <v>#REF!</v>
      </c>
      <c r="I8" s="88"/>
      <c r="J8" s="101" t="s">
        <v>36</v>
      </c>
      <c r="K8" s="102" t="e">
        <f>IF((Q20*Q10-Q6^2)&gt;0,(Q7*Q10-Q6*Q8)/(Q20*Q10-Q6^2),0)</f>
        <v>#REF!</v>
      </c>
      <c r="L8" s="102" t="e">
        <f>IF(C8=0,0,EXP((Q17*Q18-Q16*Q14)/(Q17^2-Q20*Q14)))</f>
        <v>#REF!</v>
      </c>
      <c r="M8" s="102" t="e">
        <f>IF(C8=0,0,EXP((Q13*Q6-Q16*Q10)/(Q6^2-Q20*Q10)))</f>
        <v>#REF!</v>
      </c>
      <c r="N8" s="103" t="e">
        <f>IF(Q20&gt;0,(Q7-N9*Q17)/Q20,0)</f>
        <v>#REF!</v>
      </c>
      <c r="O8" s="88" t="s">
        <v>37</v>
      </c>
      <c r="P8" s="88"/>
      <c r="Q8" s="90" t="e">
        <f>+S20</f>
        <v>#REF!</v>
      </c>
      <c r="R8" s="88"/>
      <c r="S8" s="90" t="e">
        <f t="shared" ref="S8:S19" si="4">+C8*D8</f>
        <v>#REF!</v>
      </c>
      <c r="T8" s="90">
        <f t="shared" ref="T8:U19" si="5">(C8)^2</f>
        <v>576</v>
      </c>
      <c r="U8" s="90" t="e">
        <f t="shared" si="5"/>
        <v>#REF!</v>
      </c>
      <c r="V8" s="73">
        <f t="shared" ref="V8:V19" si="6">IF(C8&gt;0,LN(C8),0)</f>
        <v>3.1780538303479458</v>
      </c>
      <c r="W8" s="73">
        <f t="shared" ref="W8:W19" si="7">(V8)^2</f>
        <v>10.100026148589249</v>
      </c>
      <c r="X8" s="73" t="e">
        <f t="shared" ref="X8:X19" si="8">IF(D8&gt;0,LN(D8),0)</f>
        <v>#REF!</v>
      </c>
      <c r="Y8" s="73" t="e">
        <f t="shared" ref="Y8:Y19" si="9">(X8)^2</f>
        <v>#REF!</v>
      </c>
      <c r="Z8" s="73" t="e">
        <f t="shared" ref="Z8:Z19" si="10">+X8*C8</f>
        <v>#REF!</v>
      </c>
      <c r="AA8" s="73" t="e">
        <f t="shared" ref="AA8:AA19" si="11">+D8*V8</f>
        <v>#REF!</v>
      </c>
      <c r="AB8" s="73" t="e">
        <f>+V8*X8</f>
        <v>#REF!</v>
      </c>
    </row>
    <row r="9" spans="2:28" ht="12.75">
      <c r="B9" s="96">
        <v>2</v>
      </c>
      <c r="C9" s="97">
        <f>Puntajes!Q241</f>
        <v>32</v>
      </c>
      <c r="D9" s="98" t="e">
        <f>Puntajes!U241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IF((Q20*Q10-Q6^2)&gt;0,(Q20*Q8-Q6*Q7)/(Q20*Q10-Q6^2),0)</f>
        <v>#REF!</v>
      </c>
      <c r="L9" s="104" t="e">
        <f>IF(Q17&gt;0,(Q16-Q20*LN(L8))/Q17,0)</f>
        <v>#REF!</v>
      </c>
      <c r="M9" s="104" t="e">
        <f>IF(Q6&gt;0,(Q16-Q20*LN(M8))/Q6,0)</f>
        <v>#REF!</v>
      </c>
      <c r="N9" s="103" t="e">
        <f>IF((Q20*Q14-Q17^2)&gt;0,(Q20*Q19-Q17*Q7)/(Q20*Q14-Q17^2),0)</f>
        <v>#REF!</v>
      </c>
      <c r="O9" s="88"/>
      <c r="P9" s="88"/>
      <c r="Q9" s="90"/>
      <c r="R9" s="88"/>
      <c r="S9" s="90" t="e">
        <f t="shared" si="4"/>
        <v>#REF!</v>
      </c>
      <c r="T9" s="90">
        <f t="shared" si="5"/>
        <v>1024</v>
      </c>
      <c r="U9" s="90" t="e">
        <f t="shared" si="5"/>
        <v>#REF!</v>
      </c>
      <c r="V9" s="73">
        <f t="shared" si="6"/>
        <v>3.4657359027997265</v>
      </c>
      <c r="W9" s="73">
        <f t="shared" si="7"/>
        <v>12.011325347955035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19" si="12">+V9*X9</f>
        <v>#REF!</v>
      </c>
    </row>
    <row r="10" spans="2:28" ht="14.25">
      <c r="B10" s="96">
        <v>3</v>
      </c>
      <c r="C10" s="97">
        <f>Puntajes!Q242</f>
        <v>38</v>
      </c>
      <c r="D10" s="98" t="e">
        <f>Puntajes!U242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IF(((Q20*Q10-Q6^2)*(Q20*Q11-Q7^2))^0.5&gt;0,(Q20*Q8-Q6*Q7)/((Q20*Q10-Q6^2)*(Q20*Q11-Q7^2))^0.5,0)</f>
        <v>#REF!</v>
      </c>
      <c r="L10" s="104" t="e">
        <f>IF((Q20*Q14-Q17^2)*(Q20*Q15-Q16^2)&gt;0,(Q20*Q18-Q17*Q16)/((Q20*Q14-Q17^2)*(Q20*Q15-Q16^2))^0.5,0)</f>
        <v>#REF!</v>
      </c>
      <c r="M10" s="104" t="e">
        <f>IF((Q20*Q10-Q6^2)*(Q20*Q15-Q16^2)&gt;0,(Q20*Q13-Q6*Q16)/((Q20*Q10-Q6^2)*(Q20*Q15-Q16^2))^0.5,0)</f>
        <v>#REF!</v>
      </c>
      <c r="N10" s="105" t="e">
        <f>IF(C8=0,0,(Q20*Q19-Q17*Q7)/((Q20*Q14-Q17^2)*(Q20*Q11-Q7^2))^0.5)</f>
        <v>#REF!</v>
      </c>
      <c r="O10" s="88" t="s">
        <v>40</v>
      </c>
      <c r="P10" s="88"/>
      <c r="Q10" s="90">
        <f>SUM(T8:T19)</f>
        <v>41429</v>
      </c>
      <c r="R10" s="88"/>
      <c r="S10" s="90" t="e">
        <f t="shared" si="4"/>
        <v>#REF!</v>
      </c>
      <c r="T10" s="90">
        <f t="shared" si="5"/>
        <v>1444</v>
      </c>
      <c r="U10" s="90" t="e">
        <f t="shared" si="5"/>
        <v>#REF!</v>
      </c>
      <c r="V10" s="73">
        <f t="shared" si="6"/>
        <v>3.6375861597263857</v>
      </c>
      <c r="W10" s="73">
        <f t="shared" si="7"/>
        <v>13.232033069432955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Puntajes!Q243</f>
        <v>40</v>
      </c>
      <c r="D11" s="98" t="e">
        <f>Puntajes!U243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107" t="e">
        <f>(L10)^2</f>
        <v>#REF!</v>
      </c>
      <c r="M11" s="107" t="e">
        <f>(M10)^2</f>
        <v>#REF!</v>
      </c>
      <c r="N11" s="108" t="e">
        <f>N10^2</f>
        <v>#REF!</v>
      </c>
      <c r="O11" s="88" t="s">
        <v>42</v>
      </c>
      <c r="P11" s="88"/>
      <c r="Q11" s="90" t="e">
        <f>SUM(U8:U19)</f>
        <v>#REF!</v>
      </c>
      <c r="R11" s="88"/>
      <c r="S11" s="90" t="e">
        <f t="shared" si="4"/>
        <v>#REF!</v>
      </c>
      <c r="T11" s="90">
        <f t="shared" si="5"/>
        <v>1600</v>
      </c>
      <c r="U11" s="90" t="e">
        <f t="shared" si="5"/>
        <v>#REF!</v>
      </c>
      <c r="V11" s="73">
        <f t="shared" si="6"/>
        <v>3.6888794541139363</v>
      </c>
      <c r="W11" s="73">
        <f t="shared" si="7"/>
        <v>13.607831626983932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 ht="12.75">
      <c r="B12" s="96">
        <v>5</v>
      </c>
      <c r="C12" s="97">
        <f>Puntajes!Q244</f>
        <v>32</v>
      </c>
      <c r="D12" s="98" t="e">
        <f>Puntajes!U244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/>
      <c r="P12" s="88"/>
      <c r="Q12" s="90"/>
      <c r="R12" s="88"/>
      <c r="S12" s="90" t="e">
        <f t="shared" si="4"/>
        <v>#REF!</v>
      </c>
      <c r="T12" s="90">
        <f t="shared" si="5"/>
        <v>1024</v>
      </c>
      <c r="U12" s="90" t="e">
        <f t="shared" si="5"/>
        <v>#REF!</v>
      </c>
      <c r="V12" s="73">
        <f t="shared" si="6"/>
        <v>3.4657359027997265</v>
      </c>
      <c r="W12" s="73">
        <f t="shared" si="7"/>
        <v>12.011325347955035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 ht="12.75">
      <c r="B13" s="96">
        <v>6</v>
      </c>
      <c r="C13" s="97">
        <f>Puntajes!Q245</f>
        <v>56</v>
      </c>
      <c r="D13" s="98" t="e">
        <f>Puntajes!U245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43</v>
      </c>
      <c r="P13" s="88"/>
      <c r="Q13" s="90" t="e">
        <f>+Z20</f>
        <v>#REF!</v>
      </c>
      <c r="R13" s="88"/>
      <c r="S13" s="90" t="e">
        <f t="shared" si="4"/>
        <v>#REF!</v>
      </c>
      <c r="T13" s="90">
        <f t="shared" si="5"/>
        <v>3136</v>
      </c>
      <c r="U13" s="90" t="e">
        <f t="shared" si="5"/>
        <v>#REF!</v>
      </c>
      <c r="V13" s="73">
        <f t="shared" si="6"/>
        <v>4.0253516907351496</v>
      </c>
      <c r="W13" s="73">
        <f t="shared" si="7"/>
        <v>16.203456234104326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4.25">
      <c r="B14" s="96">
        <v>7</v>
      </c>
      <c r="C14" s="97">
        <f>Puntajes!Q246</f>
        <v>64</v>
      </c>
      <c r="D14" s="98" t="e">
        <f>Puntajes!U246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44</v>
      </c>
      <c r="P14" s="88"/>
      <c r="Q14" s="90">
        <f>SUM(W8:W19)</f>
        <v>186.56337568709642</v>
      </c>
      <c r="R14" s="88"/>
      <c r="S14" s="90" t="e">
        <f t="shared" si="4"/>
        <v>#REF!</v>
      </c>
      <c r="T14" s="90">
        <f t="shared" si="5"/>
        <v>4096</v>
      </c>
      <c r="U14" s="90" t="e">
        <f t="shared" si="5"/>
        <v>#REF!</v>
      </c>
      <c r="V14" s="73">
        <f t="shared" si="6"/>
        <v>4.1588830833596715</v>
      </c>
      <c r="W14" s="73">
        <f t="shared" si="7"/>
        <v>17.296308501055247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4.25">
      <c r="B15" s="96">
        <v>8</v>
      </c>
      <c r="C15" s="97">
        <f>Puntajes!Q247</f>
        <v>66</v>
      </c>
      <c r="D15" s="98" t="e">
        <f>Puntajes!U247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45</v>
      </c>
      <c r="P15" s="88"/>
      <c r="Q15" s="90" t="e">
        <f>SUM(Y8:Y19)</f>
        <v>#REF!</v>
      </c>
      <c r="R15" s="88"/>
      <c r="S15" s="90" t="e">
        <f t="shared" si="4"/>
        <v>#REF!</v>
      </c>
      <c r="T15" s="90">
        <f t="shared" si="5"/>
        <v>4356</v>
      </c>
      <c r="U15" s="90" t="e">
        <f t="shared" si="5"/>
        <v>#REF!</v>
      </c>
      <c r="V15" s="73">
        <f t="shared" si="6"/>
        <v>4.1896547420264252</v>
      </c>
      <c r="W15" s="73">
        <f t="shared" si="7"/>
        <v>17.553206857384513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 ht="12.75">
      <c r="B16" s="96">
        <v>9</v>
      </c>
      <c r="C16" s="97">
        <f>Puntajes!Q248</f>
        <v>52</v>
      </c>
      <c r="D16" s="98" t="e">
        <f>Puntajes!U248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46</v>
      </c>
      <c r="P16" s="88"/>
      <c r="Q16" s="90" t="e">
        <f>SUM(X8:X19)</f>
        <v>#REF!</v>
      </c>
      <c r="R16" s="88"/>
      <c r="S16" s="90" t="e">
        <f t="shared" si="4"/>
        <v>#REF!</v>
      </c>
      <c r="T16" s="90">
        <f t="shared" si="5"/>
        <v>2704</v>
      </c>
      <c r="U16" s="90" t="e">
        <f t="shared" si="5"/>
        <v>#REF!</v>
      </c>
      <c r="V16" s="73">
        <f t="shared" si="6"/>
        <v>3.9512437185814275</v>
      </c>
      <c r="W16" s="73">
        <f t="shared" si="7"/>
        <v>15.612326923629187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 ht="12.75">
      <c r="B17" s="96">
        <v>10</v>
      </c>
      <c r="C17" s="97">
        <f>Puntajes!Q249</f>
        <v>75</v>
      </c>
      <c r="D17" s="98" t="e">
        <f>Puntajes!U249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47</v>
      </c>
      <c r="P17" s="88"/>
      <c r="Q17" s="90">
        <f>SUM(V8:V19)</f>
        <v>47.055759082835181</v>
      </c>
      <c r="R17" s="88"/>
      <c r="S17" s="90" t="e">
        <f t="shared" si="4"/>
        <v>#REF!</v>
      </c>
      <c r="T17" s="90">
        <f t="shared" si="5"/>
        <v>5625</v>
      </c>
      <c r="U17" s="90" t="e">
        <f t="shared" si="5"/>
        <v>#REF!</v>
      </c>
      <c r="V17" s="73">
        <f t="shared" si="6"/>
        <v>4.3174881135363101</v>
      </c>
      <c r="W17" s="73">
        <f t="shared" si="7"/>
        <v>18.640703610527325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 ht="12.75">
      <c r="B18" s="96">
        <v>11</v>
      </c>
      <c r="C18" s="97">
        <f>Puntajes!Q250</f>
        <v>88</v>
      </c>
      <c r="D18" s="98" t="e">
        <f>Puntajes!U250</f>
        <v>#REF!</v>
      </c>
      <c r="E18" s="99" t="e">
        <f t="shared" si="0"/>
        <v>#REF!</v>
      </c>
      <c r="F18" s="99" t="e">
        <f t="shared" si="1"/>
        <v>#REF!</v>
      </c>
      <c r="G18" s="99" t="e">
        <f t="shared" si="2"/>
        <v>#REF!</v>
      </c>
      <c r="H18" s="99" t="e">
        <f t="shared" si="3"/>
        <v>#REF!</v>
      </c>
      <c r="I18" s="88"/>
      <c r="N18" s="89"/>
      <c r="O18" s="88" t="s">
        <v>48</v>
      </c>
      <c r="P18" s="88"/>
      <c r="Q18" s="90" t="e">
        <f>+AB20</f>
        <v>#REF!</v>
      </c>
      <c r="R18" s="88"/>
      <c r="S18" s="90" t="e">
        <f t="shared" si="4"/>
        <v>#REF!</v>
      </c>
      <c r="T18" s="90">
        <f t="shared" si="5"/>
        <v>7744</v>
      </c>
      <c r="U18" s="90" t="e">
        <f t="shared" si="5"/>
        <v>#REF!</v>
      </c>
      <c r="V18" s="73">
        <f t="shared" si="6"/>
        <v>4.4773368144782069</v>
      </c>
      <c r="W18" s="73">
        <f t="shared" si="7"/>
        <v>20.046544950281856</v>
      </c>
      <c r="X18" s="73" t="e">
        <f t="shared" si="8"/>
        <v>#REF!</v>
      </c>
      <c r="Y18" s="73" t="e">
        <f t="shared" si="9"/>
        <v>#REF!</v>
      </c>
      <c r="Z18" s="73" t="e">
        <f t="shared" si="10"/>
        <v>#REF!</v>
      </c>
      <c r="AA18" s="73" t="e">
        <f t="shared" si="11"/>
        <v>#REF!</v>
      </c>
      <c r="AB18" s="73" t="e">
        <f t="shared" si="12"/>
        <v>#REF!</v>
      </c>
    </row>
    <row r="19" spans="2:28" ht="12.75">
      <c r="B19" s="96">
        <v>12</v>
      </c>
      <c r="C19" s="97">
        <f>Puntajes!Q251</f>
        <v>90</v>
      </c>
      <c r="D19" s="98" t="e">
        <f>Puntajes!U251</f>
        <v>#REF!</v>
      </c>
      <c r="E19" s="99" t="e">
        <f t="shared" si="0"/>
        <v>#REF!</v>
      </c>
      <c r="F19" s="99" t="e">
        <f t="shared" si="1"/>
        <v>#REF!</v>
      </c>
      <c r="G19" s="99" t="e">
        <f t="shared" si="2"/>
        <v>#REF!</v>
      </c>
      <c r="H19" s="99" t="e">
        <f t="shared" si="3"/>
        <v>#REF!</v>
      </c>
      <c r="I19" s="88"/>
      <c r="N19" s="89"/>
      <c r="O19" s="88" t="s">
        <v>49</v>
      </c>
      <c r="P19" s="88"/>
      <c r="Q19" s="90" t="e">
        <f>+AA20</f>
        <v>#REF!</v>
      </c>
      <c r="R19" s="88"/>
      <c r="S19" s="90" t="e">
        <f t="shared" si="4"/>
        <v>#REF!</v>
      </c>
      <c r="T19" s="90">
        <f t="shared" si="5"/>
        <v>8100</v>
      </c>
      <c r="U19" s="90" t="e">
        <f t="shared" si="5"/>
        <v>#REF!</v>
      </c>
      <c r="V19" s="73">
        <f t="shared" si="6"/>
        <v>4.499809670330265</v>
      </c>
      <c r="W19" s="73">
        <f t="shared" si="7"/>
        <v>20.248287069197769</v>
      </c>
      <c r="X19" s="73" t="e">
        <f t="shared" si="8"/>
        <v>#REF!</v>
      </c>
      <c r="Y19" s="73" t="e">
        <f t="shared" si="9"/>
        <v>#REF!</v>
      </c>
      <c r="Z19" s="73" t="e">
        <f t="shared" si="10"/>
        <v>#REF!</v>
      </c>
      <c r="AA19" s="73" t="e">
        <f t="shared" si="11"/>
        <v>#REF!</v>
      </c>
      <c r="AB19" s="73" t="e">
        <f t="shared" si="12"/>
        <v>#REF!</v>
      </c>
    </row>
    <row r="20" spans="2:28" ht="12.75">
      <c r="B20" s="114"/>
      <c r="C20" s="114"/>
      <c r="I20" s="88"/>
      <c r="N20" s="89"/>
      <c r="O20" s="88" t="s">
        <v>50</v>
      </c>
      <c r="P20" s="88"/>
      <c r="Q20" s="90">
        <f>COUNTA(C8:C19)</f>
        <v>12</v>
      </c>
      <c r="R20" s="88"/>
      <c r="S20" s="110" t="e">
        <f t="shared" ref="S20:AB20" si="13">SUM(S8:S19)</f>
        <v>#REF!</v>
      </c>
      <c r="T20" s="110">
        <f t="shared" si="13"/>
        <v>41429</v>
      </c>
      <c r="U20" s="110" t="e">
        <f t="shared" si="13"/>
        <v>#REF!</v>
      </c>
      <c r="V20" s="111">
        <f t="shared" si="13"/>
        <v>47.055759082835181</v>
      </c>
      <c r="W20" s="111">
        <f t="shared" si="13"/>
        <v>186.56337568709642</v>
      </c>
      <c r="X20" s="111" t="e">
        <f t="shared" si="13"/>
        <v>#REF!</v>
      </c>
      <c r="Y20" s="111" t="e">
        <f t="shared" si="13"/>
        <v>#REF!</v>
      </c>
      <c r="Z20" s="111" t="e">
        <f t="shared" si="13"/>
        <v>#REF!</v>
      </c>
      <c r="AA20" s="111" t="e">
        <f t="shared" si="13"/>
        <v>#REF!</v>
      </c>
      <c r="AB20" s="111" t="e">
        <f t="shared" si="13"/>
        <v>#REF!</v>
      </c>
    </row>
    <row r="21" spans="2:28" ht="14.25">
      <c r="B21" s="114"/>
      <c r="C21" s="114"/>
      <c r="I21" s="109"/>
      <c r="O21" s="109"/>
      <c r="P21" s="109"/>
      <c r="Q21" s="110"/>
      <c r="R21" s="109"/>
      <c r="S21" s="90" t="s">
        <v>26</v>
      </c>
      <c r="T21" s="90" t="s">
        <v>27</v>
      </c>
      <c r="U21" s="90" t="s">
        <v>28</v>
      </c>
      <c r="V21" s="73" t="s">
        <v>29</v>
      </c>
      <c r="W21" s="73" t="s">
        <v>30</v>
      </c>
      <c r="X21" s="73" t="s">
        <v>31</v>
      </c>
      <c r="Y21" s="73" t="s">
        <v>32</v>
      </c>
      <c r="Z21" s="73" t="s">
        <v>33</v>
      </c>
      <c r="AA21" s="73" t="s">
        <v>34</v>
      </c>
      <c r="AB21" s="73" t="s">
        <v>35</v>
      </c>
    </row>
    <row r="22" spans="2:28" ht="12.75">
      <c r="B22" s="114"/>
      <c r="C22" s="114"/>
      <c r="I22" s="88"/>
      <c r="O22" s="88"/>
      <c r="P22" s="88"/>
      <c r="Q22" s="90"/>
      <c r="R22" s="88"/>
    </row>
    <row r="23" spans="2:28" ht="12.75">
      <c r="B23" s="114"/>
      <c r="C23" s="114"/>
      <c r="I23" s="88"/>
      <c r="J23" s="88"/>
      <c r="K23" s="88"/>
      <c r="L23" s="90"/>
      <c r="M23" s="88"/>
      <c r="N23" s="90"/>
      <c r="O23" s="90"/>
      <c r="P23" s="90"/>
    </row>
    <row r="24" spans="2:28" ht="12.75">
      <c r="B24" s="114"/>
      <c r="C24" s="114"/>
      <c r="I24" s="88"/>
      <c r="J24" s="88"/>
      <c r="K24" s="88"/>
      <c r="L24" s="90"/>
      <c r="M24" s="88"/>
      <c r="N24" s="90"/>
      <c r="O24" s="90"/>
      <c r="P24" s="90"/>
    </row>
    <row r="25" spans="2:28" ht="12.75">
      <c r="B25" s="114"/>
      <c r="C25" s="114"/>
      <c r="I25" s="88"/>
      <c r="J25" s="88"/>
      <c r="K25" s="88"/>
      <c r="L25" s="90"/>
      <c r="M25" s="88"/>
      <c r="N25" s="90"/>
      <c r="O25" s="90"/>
      <c r="P25" s="90"/>
    </row>
    <row r="26" spans="2:28" ht="12.75">
      <c r="B26" s="112"/>
      <c r="C26" s="114"/>
      <c r="D26" s="115"/>
      <c r="E26" s="116"/>
      <c r="F26" s="116"/>
      <c r="G26" s="116"/>
      <c r="H26" s="116"/>
      <c r="I26" s="88"/>
      <c r="J26" s="88"/>
      <c r="K26" s="88"/>
      <c r="L26" s="90"/>
      <c r="M26" s="88"/>
      <c r="N26" s="90"/>
      <c r="O26" s="90"/>
      <c r="P26" s="90"/>
    </row>
    <row r="27" spans="2:28" ht="6.75" customHeight="1">
      <c r="B27" s="513" t="s">
        <v>51</v>
      </c>
      <c r="C27" s="513"/>
      <c r="D27" s="513"/>
      <c r="E27" s="513"/>
      <c r="F27" s="513"/>
      <c r="G27" s="513"/>
      <c r="H27" s="513"/>
      <c r="I27" s="88"/>
      <c r="J27" s="88"/>
      <c r="K27" s="88"/>
      <c r="L27" s="90"/>
      <c r="M27" s="88"/>
      <c r="N27" s="90"/>
      <c r="O27" s="90"/>
      <c r="P27" s="90"/>
    </row>
    <row r="28" spans="2:28" ht="23.25" customHeight="1">
      <c r="B28" s="114"/>
      <c r="C28" s="114"/>
      <c r="D28" s="115"/>
      <c r="E28" s="116"/>
      <c r="F28" s="116"/>
      <c r="G28" s="116"/>
      <c r="H28" s="116"/>
      <c r="I28" s="513"/>
      <c r="J28" s="513"/>
      <c r="K28" s="513"/>
      <c r="L28" s="513"/>
      <c r="M28" s="513"/>
      <c r="N28" s="90"/>
      <c r="O28" s="90"/>
      <c r="P28" s="90"/>
    </row>
    <row r="29" spans="2:28" ht="12.75">
      <c r="B29" s="117" t="s">
        <v>10</v>
      </c>
      <c r="C29" s="118" t="s">
        <v>52</v>
      </c>
      <c r="D29" s="119" t="s">
        <v>12</v>
      </c>
      <c r="E29" s="119" t="s">
        <v>13</v>
      </c>
      <c r="F29" s="119" t="s">
        <v>14</v>
      </c>
      <c r="G29" s="120" t="s">
        <v>15</v>
      </c>
      <c r="H29" s="73"/>
      <c r="I29" s="88"/>
      <c r="J29" s="88"/>
      <c r="K29" s="88"/>
      <c r="L29" s="90"/>
      <c r="M29" s="88"/>
      <c r="N29" s="90"/>
      <c r="O29" s="90"/>
      <c r="P29" s="90"/>
    </row>
    <row r="30" spans="2:28" ht="12.75">
      <c r="B30" s="122">
        <v>1</v>
      </c>
      <c r="C30" s="121"/>
      <c r="D30" s="123" t="e">
        <f t="shared" ref="D30:D79" si="14">+$K$8+$K$9*B30</f>
        <v>#REF!</v>
      </c>
      <c r="E30" s="123" t="e">
        <f t="shared" ref="E30:E79" si="15">IF($L$9&gt;0,+$L$8*B30^$L$9,0)</f>
        <v>#REF!</v>
      </c>
      <c r="F30" s="123" t="e">
        <f t="shared" ref="F30:F79" si="16">IF(B30&gt;0,+$M$8*EXP($M$9*B30),0)</f>
        <v>#REF!</v>
      </c>
      <c r="G30" s="124" t="e">
        <f t="shared" ref="G30:G79" si="17">IF(B30&gt;0,+$N$8+$N$9*LN(B30),0)</f>
        <v>#REF!</v>
      </c>
      <c r="H30" s="73"/>
      <c r="I30" s="117" t="s">
        <v>10</v>
      </c>
      <c r="J30" s="118" t="s">
        <v>52</v>
      </c>
      <c r="K30" s="119" t="s">
        <v>12</v>
      </c>
      <c r="L30" s="119" t="s">
        <v>13</v>
      </c>
      <c r="M30" s="119" t="s">
        <v>14</v>
      </c>
      <c r="N30" s="120" t="s">
        <v>15</v>
      </c>
      <c r="O30" s="90"/>
      <c r="P30" s="90"/>
    </row>
    <row r="31" spans="2:28" ht="12.75">
      <c r="B31" s="122">
        <v>2</v>
      </c>
      <c r="C31" s="121"/>
      <c r="D31" s="123" t="e">
        <f t="shared" si="14"/>
        <v>#REF!</v>
      </c>
      <c r="E31" s="123" t="e">
        <f t="shared" si="15"/>
        <v>#REF!</v>
      </c>
      <c r="F31" s="123" t="e">
        <f t="shared" si="16"/>
        <v>#REF!</v>
      </c>
      <c r="G31" s="124" t="e">
        <f t="shared" si="17"/>
        <v>#REF!</v>
      </c>
      <c r="H31" s="73"/>
      <c r="I31" s="122">
        <v>51</v>
      </c>
      <c r="J31" s="125"/>
      <c r="K31" s="123" t="e">
        <f t="shared" ref="K31:K79" si="18">+$K$8+$K$9*I31</f>
        <v>#REF!</v>
      </c>
      <c r="L31" s="123" t="e">
        <f t="shared" ref="L31:L80" si="19">IF($L$9&gt;0,+$L$8*I31^$L$9,0)</f>
        <v>#REF!</v>
      </c>
      <c r="M31" s="123" t="e">
        <f t="shared" ref="M31:M80" si="20">IF(I31&gt;0,+$M$8*EXP($M$9*I31),0)</f>
        <v>#REF!</v>
      </c>
      <c r="N31" s="124" t="e">
        <f t="shared" ref="N31:N80" si="21">IF(I31&gt;0,+$N$8+$N$9*LN(I31),0)</f>
        <v>#REF!</v>
      </c>
      <c r="O31" s="90"/>
      <c r="P31" s="90"/>
    </row>
    <row r="32" spans="2:28" ht="12.75">
      <c r="B32" s="122">
        <v>3</v>
      </c>
      <c r="C32" s="121"/>
      <c r="D32" s="123" t="e">
        <f t="shared" si="14"/>
        <v>#REF!</v>
      </c>
      <c r="E32" s="123" t="e">
        <f t="shared" si="15"/>
        <v>#REF!</v>
      </c>
      <c r="F32" s="123" t="e">
        <f t="shared" si="16"/>
        <v>#REF!</v>
      </c>
      <c r="G32" s="124" t="e">
        <f t="shared" si="17"/>
        <v>#REF!</v>
      </c>
      <c r="H32" s="73"/>
      <c r="I32" s="122">
        <v>52</v>
      </c>
      <c r="J32" s="125"/>
      <c r="K32" s="123" t="e">
        <f t="shared" si="18"/>
        <v>#REF!</v>
      </c>
      <c r="L32" s="123" t="e">
        <f t="shared" si="19"/>
        <v>#REF!</v>
      </c>
      <c r="M32" s="123" t="e">
        <f t="shared" si="20"/>
        <v>#REF!</v>
      </c>
      <c r="N32" s="124" t="e">
        <f t="shared" si="21"/>
        <v>#REF!</v>
      </c>
      <c r="O32" s="90"/>
      <c r="P32" s="90"/>
    </row>
    <row r="33" spans="2:16" ht="12.75">
      <c r="B33" s="122">
        <v>4</v>
      </c>
      <c r="C33" s="121"/>
      <c r="D33" s="123" t="e">
        <f t="shared" si="14"/>
        <v>#REF!</v>
      </c>
      <c r="E33" s="123" t="e">
        <f t="shared" si="15"/>
        <v>#REF!</v>
      </c>
      <c r="F33" s="123" t="e">
        <f t="shared" si="16"/>
        <v>#REF!</v>
      </c>
      <c r="G33" s="124" t="e">
        <f t="shared" si="17"/>
        <v>#REF!</v>
      </c>
      <c r="H33" s="73"/>
      <c r="I33" s="122">
        <v>53</v>
      </c>
      <c r="J33" s="125"/>
      <c r="K33" s="123" t="e">
        <f t="shared" si="18"/>
        <v>#REF!</v>
      </c>
      <c r="L33" s="123" t="e">
        <f t="shared" si="19"/>
        <v>#REF!</v>
      </c>
      <c r="M33" s="123" t="e">
        <f t="shared" si="20"/>
        <v>#REF!</v>
      </c>
      <c r="N33" s="124" t="e">
        <f t="shared" si="21"/>
        <v>#REF!</v>
      </c>
      <c r="O33" s="90"/>
      <c r="P33" s="90"/>
    </row>
    <row r="34" spans="2:16" ht="12.75">
      <c r="B34" s="122">
        <v>5</v>
      </c>
      <c r="C34" s="121"/>
      <c r="D34" s="123" t="e">
        <f t="shared" si="14"/>
        <v>#REF!</v>
      </c>
      <c r="E34" s="123" t="e">
        <f t="shared" si="15"/>
        <v>#REF!</v>
      </c>
      <c r="F34" s="123" t="e">
        <f t="shared" si="16"/>
        <v>#REF!</v>
      </c>
      <c r="G34" s="124" t="e">
        <f t="shared" si="17"/>
        <v>#REF!</v>
      </c>
      <c r="H34" s="73"/>
      <c r="I34" s="122">
        <v>54</v>
      </c>
      <c r="J34" s="125"/>
      <c r="K34" s="123" t="e">
        <f t="shared" si="18"/>
        <v>#REF!</v>
      </c>
      <c r="L34" s="123" t="e">
        <f t="shared" si="19"/>
        <v>#REF!</v>
      </c>
      <c r="M34" s="123" t="e">
        <f t="shared" si="20"/>
        <v>#REF!</v>
      </c>
      <c r="N34" s="124" t="e">
        <f t="shared" si="21"/>
        <v>#REF!</v>
      </c>
      <c r="O34" s="90"/>
      <c r="P34" s="90"/>
    </row>
    <row r="35" spans="2:16" ht="12.75">
      <c r="B35" s="122">
        <v>6</v>
      </c>
      <c r="C35" s="121"/>
      <c r="D35" s="123" t="e">
        <f t="shared" si="14"/>
        <v>#REF!</v>
      </c>
      <c r="E35" s="123" t="e">
        <f t="shared" si="15"/>
        <v>#REF!</v>
      </c>
      <c r="F35" s="123" t="e">
        <f t="shared" si="16"/>
        <v>#REF!</v>
      </c>
      <c r="G35" s="124" t="e">
        <f t="shared" si="17"/>
        <v>#REF!</v>
      </c>
      <c r="H35" s="73"/>
      <c r="I35" s="122">
        <v>55</v>
      </c>
      <c r="J35" s="125"/>
      <c r="K35" s="123" t="e">
        <f t="shared" si="18"/>
        <v>#REF!</v>
      </c>
      <c r="L35" s="123" t="e">
        <f t="shared" si="19"/>
        <v>#REF!</v>
      </c>
      <c r="M35" s="123" t="e">
        <f t="shared" si="20"/>
        <v>#REF!</v>
      </c>
      <c r="N35" s="124" t="e">
        <f t="shared" si="21"/>
        <v>#REF!</v>
      </c>
      <c r="O35" s="90"/>
      <c r="P35" s="90"/>
    </row>
    <row r="36" spans="2:16" ht="12.75">
      <c r="B36" s="122">
        <v>7</v>
      </c>
      <c r="C36" s="121"/>
      <c r="D36" s="123" t="e">
        <f t="shared" si="14"/>
        <v>#REF!</v>
      </c>
      <c r="E36" s="123" t="e">
        <f t="shared" si="15"/>
        <v>#REF!</v>
      </c>
      <c r="F36" s="123" t="e">
        <f t="shared" si="16"/>
        <v>#REF!</v>
      </c>
      <c r="G36" s="124" t="e">
        <f t="shared" si="17"/>
        <v>#REF!</v>
      </c>
      <c r="H36" s="73"/>
      <c r="I36" s="122">
        <v>56</v>
      </c>
      <c r="J36" s="125"/>
      <c r="K36" s="123" t="e">
        <f t="shared" si="18"/>
        <v>#REF!</v>
      </c>
      <c r="L36" s="123" t="e">
        <f t="shared" si="19"/>
        <v>#REF!</v>
      </c>
      <c r="M36" s="123" t="e">
        <f t="shared" si="20"/>
        <v>#REF!</v>
      </c>
      <c r="N36" s="124" t="e">
        <f t="shared" si="21"/>
        <v>#REF!</v>
      </c>
    </row>
    <row r="37" spans="2:16" ht="12.75">
      <c r="B37" s="122">
        <v>8</v>
      </c>
      <c r="C37" s="121"/>
      <c r="D37" s="123" t="e">
        <f t="shared" si="14"/>
        <v>#REF!</v>
      </c>
      <c r="E37" s="123" t="e">
        <f t="shared" si="15"/>
        <v>#REF!</v>
      </c>
      <c r="F37" s="123" t="e">
        <f t="shared" si="16"/>
        <v>#REF!</v>
      </c>
      <c r="G37" s="124" t="e">
        <f t="shared" si="17"/>
        <v>#REF!</v>
      </c>
      <c r="H37" s="73"/>
      <c r="I37" s="122">
        <v>57</v>
      </c>
      <c r="J37" s="125"/>
      <c r="K37" s="123" t="e">
        <f t="shared" si="18"/>
        <v>#REF!</v>
      </c>
      <c r="L37" s="123" t="e">
        <f t="shared" si="19"/>
        <v>#REF!</v>
      </c>
      <c r="M37" s="123" t="e">
        <f t="shared" si="20"/>
        <v>#REF!</v>
      </c>
      <c r="N37" s="124" t="e">
        <f t="shared" si="21"/>
        <v>#REF!</v>
      </c>
    </row>
    <row r="38" spans="2:16" ht="12.75">
      <c r="B38" s="122">
        <v>9</v>
      </c>
      <c r="C38" s="121"/>
      <c r="D38" s="123" t="e">
        <f t="shared" si="14"/>
        <v>#REF!</v>
      </c>
      <c r="E38" s="123" t="e">
        <f t="shared" si="15"/>
        <v>#REF!</v>
      </c>
      <c r="F38" s="123" t="e">
        <f t="shared" si="16"/>
        <v>#REF!</v>
      </c>
      <c r="G38" s="124" t="e">
        <f t="shared" si="17"/>
        <v>#REF!</v>
      </c>
      <c r="H38" s="73"/>
      <c r="I38" s="122">
        <v>58</v>
      </c>
      <c r="J38" s="125"/>
      <c r="K38" s="123" t="e">
        <f t="shared" si="18"/>
        <v>#REF!</v>
      </c>
      <c r="L38" s="123" t="e">
        <f t="shared" si="19"/>
        <v>#REF!</v>
      </c>
      <c r="M38" s="123" t="e">
        <f t="shared" si="20"/>
        <v>#REF!</v>
      </c>
      <c r="N38" s="124" t="e">
        <f t="shared" si="21"/>
        <v>#REF!</v>
      </c>
    </row>
    <row r="39" spans="2:16" ht="12.75">
      <c r="B39" s="122">
        <v>10</v>
      </c>
      <c r="C39" s="121"/>
      <c r="D39" s="123" t="e">
        <f t="shared" si="14"/>
        <v>#REF!</v>
      </c>
      <c r="E39" s="123" t="e">
        <f t="shared" si="15"/>
        <v>#REF!</v>
      </c>
      <c r="F39" s="123" t="e">
        <f t="shared" si="16"/>
        <v>#REF!</v>
      </c>
      <c r="G39" s="124" t="e">
        <f t="shared" si="17"/>
        <v>#REF!</v>
      </c>
      <c r="H39" s="73"/>
      <c r="I39" s="122">
        <v>59</v>
      </c>
      <c r="J39" s="125"/>
      <c r="K39" s="123" t="e">
        <f t="shared" si="18"/>
        <v>#REF!</v>
      </c>
      <c r="L39" s="123" t="e">
        <f t="shared" si="19"/>
        <v>#REF!</v>
      </c>
      <c r="M39" s="123" t="e">
        <f t="shared" si="20"/>
        <v>#REF!</v>
      </c>
      <c r="N39" s="124" t="e">
        <f t="shared" si="21"/>
        <v>#REF!</v>
      </c>
    </row>
    <row r="40" spans="2:16" ht="12.75">
      <c r="B40" s="122">
        <v>11</v>
      </c>
      <c r="C40" s="121"/>
      <c r="D40" s="123" t="e">
        <f t="shared" si="14"/>
        <v>#REF!</v>
      </c>
      <c r="E40" s="123" t="e">
        <f t="shared" si="15"/>
        <v>#REF!</v>
      </c>
      <c r="F40" s="123" t="e">
        <f t="shared" si="16"/>
        <v>#REF!</v>
      </c>
      <c r="G40" s="124" t="e">
        <f t="shared" si="17"/>
        <v>#REF!</v>
      </c>
      <c r="H40" s="73"/>
      <c r="I40" s="122">
        <v>60</v>
      </c>
      <c r="J40" s="125"/>
      <c r="K40" s="123" t="e">
        <f t="shared" si="18"/>
        <v>#REF!</v>
      </c>
      <c r="L40" s="123" t="e">
        <f t="shared" si="19"/>
        <v>#REF!</v>
      </c>
      <c r="M40" s="123" t="e">
        <f t="shared" si="20"/>
        <v>#REF!</v>
      </c>
      <c r="N40" s="124" t="e">
        <f t="shared" si="21"/>
        <v>#REF!</v>
      </c>
    </row>
    <row r="41" spans="2:16" ht="12.75">
      <c r="B41" s="122">
        <v>12</v>
      </c>
      <c r="C41" s="121"/>
      <c r="D41" s="123" t="e">
        <f t="shared" si="14"/>
        <v>#REF!</v>
      </c>
      <c r="E41" s="123" t="e">
        <f t="shared" si="15"/>
        <v>#REF!</v>
      </c>
      <c r="F41" s="123" t="e">
        <f t="shared" si="16"/>
        <v>#REF!</v>
      </c>
      <c r="G41" s="124" t="e">
        <f t="shared" si="17"/>
        <v>#REF!</v>
      </c>
      <c r="H41" s="73"/>
      <c r="I41" s="122">
        <v>61</v>
      </c>
      <c r="J41" s="125"/>
      <c r="K41" s="123" t="e">
        <f t="shared" si="18"/>
        <v>#REF!</v>
      </c>
      <c r="L41" s="123" t="e">
        <f t="shared" si="19"/>
        <v>#REF!</v>
      </c>
      <c r="M41" s="123" t="e">
        <f t="shared" si="20"/>
        <v>#REF!</v>
      </c>
      <c r="N41" s="124" t="e">
        <f t="shared" si="21"/>
        <v>#REF!</v>
      </c>
    </row>
    <row r="42" spans="2:16" ht="12.75">
      <c r="B42" s="122">
        <v>13</v>
      </c>
      <c r="C42" s="121"/>
      <c r="D42" s="123" t="e">
        <f t="shared" si="14"/>
        <v>#REF!</v>
      </c>
      <c r="E42" s="123" t="e">
        <f t="shared" si="15"/>
        <v>#REF!</v>
      </c>
      <c r="F42" s="123" t="e">
        <f t="shared" si="16"/>
        <v>#REF!</v>
      </c>
      <c r="G42" s="124" t="e">
        <f t="shared" si="17"/>
        <v>#REF!</v>
      </c>
      <c r="H42" s="73"/>
      <c r="I42" s="122">
        <v>62</v>
      </c>
      <c r="J42" s="125"/>
      <c r="K42" s="123" t="e">
        <f t="shared" si="18"/>
        <v>#REF!</v>
      </c>
      <c r="L42" s="123" t="e">
        <f t="shared" si="19"/>
        <v>#REF!</v>
      </c>
      <c r="M42" s="123" t="e">
        <f t="shared" si="20"/>
        <v>#REF!</v>
      </c>
      <c r="N42" s="124" t="e">
        <f t="shared" si="21"/>
        <v>#REF!</v>
      </c>
    </row>
    <row r="43" spans="2:16" ht="12.75">
      <c r="B43" s="122">
        <v>14</v>
      </c>
      <c r="C43" s="121"/>
      <c r="D43" s="123" t="e">
        <f t="shared" si="14"/>
        <v>#REF!</v>
      </c>
      <c r="E43" s="123" t="e">
        <f t="shared" si="15"/>
        <v>#REF!</v>
      </c>
      <c r="F43" s="123" t="e">
        <f t="shared" si="16"/>
        <v>#REF!</v>
      </c>
      <c r="G43" s="124" t="e">
        <f t="shared" si="17"/>
        <v>#REF!</v>
      </c>
      <c r="H43" s="73"/>
      <c r="I43" s="122">
        <v>63</v>
      </c>
      <c r="J43" s="125"/>
      <c r="K43" s="123" t="e">
        <f t="shared" si="18"/>
        <v>#REF!</v>
      </c>
      <c r="L43" s="123" t="e">
        <f t="shared" si="19"/>
        <v>#REF!</v>
      </c>
      <c r="M43" s="123" t="e">
        <f t="shared" si="20"/>
        <v>#REF!</v>
      </c>
      <c r="N43" s="124" t="e">
        <f t="shared" si="21"/>
        <v>#REF!</v>
      </c>
    </row>
    <row r="44" spans="2:16" ht="12.75">
      <c r="B44" s="122">
        <v>15</v>
      </c>
      <c r="C44" s="121"/>
      <c r="D44" s="123" t="e">
        <f t="shared" si="14"/>
        <v>#REF!</v>
      </c>
      <c r="E44" s="123" t="e">
        <f t="shared" si="15"/>
        <v>#REF!</v>
      </c>
      <c r="F44" s="123" t="e">
        <f t="shared" si="16"/>
        <v>#REF!</v>
      </c>
      <c r="G44" s="124" t="e">
        <f t="shared" si="17"/>
        <v>#REF!</v>
      </c>
      <c r="H44" s="73"/>
      <c r="I44" s="122">
        <v>64</v>
      </c>
      <c r="J44" s="125"/>
      <c r="K44" s="123" t="e">
        <f t="shared" si="18"/>
        <v>#REF!</v>
      </c>
      <c r="L44" s="123" t="e">
        <f t="shared" si="19"/>
        <v>#REF!</v>
      </c>
      <c r="M44" s="123" t="e">
        <f t="shared" si="20"/>
        <v>#REF!</v>
      </c>
      <c r="N44" s="124" t="e">
        <f t="shared" si="21"/>
        <v>#REF!</v>
      </c>
    </row>
    <row r="45" spans="2:16" ht="12.75">
      <c r="B45" s="122">
        <v>16</v>
      </c>
      <c r="C45" s="121"/>
      <c r="D45" s="123" t="e">
        <f t="shared" si="14"/>
        <v>#REF!</v>
      </c>
      <c r="E45" s="123" t="e">
        <f t="shared" si="15"/>
        <v>#REF!</v>
      </c>
      <c r="F45" s="123" t="e">
        <f t="shared" si="16"/>
        <v>#REF!</v>
      </c>
      <c r="G45" s="124" t="e">
        <f t="shared" si="17"/>
        <v>#REF!</v>
      </c>
      <c r="H45" s="73"/>
      <c r="I45" s="122">
        <v>65</v>
      </c>
      <c r="J45" s="125"/>
      <c r="K45" s="123" t="e">
        <f t="shared" si="18"/>
        <v>#REF!</v>
      </c>
      <c r="L45" s="123" t="e">
        <f t="shared" si="19"/>
        <v>#REF!</v>
      </c>
      <c r="M45" s="123" t="e">
        <f t="shared" si="20"/>
        <v>#REF!</v>
      </c>
      <c r="N45" s="124" t="e">
        <f t="shared" si="21"/>
        <v>#REF!</v>
      </c>
    </row>
    <row r="46" spans="2:16" ht="12.75">
      <c r="B46" s="122">
        <v>17</v>
      </c>
      <c r="C46" s="121"/>
      <c r="D46" s="123" t="e">
        <f t="shared" si="14"/>
        <v>#REF!</v>
      </c>
      <c r="E46" s="123" t="e">
        <f t="shared" si="15"/>
        <v>#REF!</v>
      </c>
      <c r="F46" s="123" t="e">
        <f t="shared" si="16"/>
        <v>#REF!</v>
      </c>
      <c r="G46" s="124" t="e">
        <f t="shared" si="17"/>
        <v>#REF!</v>
      </c>
      <c r="H46" s="73"/>
      <c r="I46" s="122">
        <v>66</v>
      </c>
      <c r="J46" s="125"/>
      <c r="K46" s="123" t="e">
        <f t="shared" si="18"/>
        <v>#REF!</v>
      </c>
      <c r="L46" s="123" t="e">
        <f t="shared" si="19"/>
        <v>#REF!</v>
      </c>
      <c r="M46" s="123" t="e">
        <f t="shared" si="20"/>
        <v>#REF!</v>
      </c>
      <c r="N46" s="124" t="e">
        <f t="shared" si="21"/>
        <v>#REF!</v>
      </c>
    </row>
    <row r="47" spans="2:16" ht="12.75">
      <c r="B47" s="122">
        <v>18</v>
      </c>
      <c r="C47" s="126"/>
      <c r="D47" s="123" t="e">
        <f t="shared" si="14"/>
        <v>#REF!</v>
      </c>
      <c r="E47" s="123" t="e">
        <f t="shared" si="15"/>
        <v>#REF!</v>
      </c>
      <c r="F47" s="123" t="e">
        <f t="shared" si="16"/>
        <v>#REF!</v>
      </c>
      <c r="G47" s="124" t="e">
        <f t="shared" si="17"/>
        <v>#REF!</v>
      </c>
      <c r="H47" s="73"/>
      <c r="I47" s="122">
        <v>67</v>
      </c>
      <c r="J47" s="125"/>
      <c r="K47" s="123" t="e">
        <f t="shared" si="18"/>
        <v>#REF!</v>
      </c>
      <c r="L47" s="123" t="e">
        <f t="shared" si="19"/>
        <v>#REF!</v>
      </c>
      <c r="M47" s="123" t="e">
        <f t="shared" si="20"/>
        <v>#REF!</v>
      </c>
      <c r="N47" s="124" t="e">
        <f t="shared" si="21"/>
        <v>#REF!</v>
      </c>
    </row>
    <row r="48" spans="2:16" ht="12.75">
      <c r="B48" s="122">
        <v>19</v>
      </c>
      <c r="C48" s="126"/>
      <c r="D48" s="123" t="e">
        <f t="shared" si="14"/>
        <v>#REF!</v>
      </c>
      <c r="E48" s="123" t="e">
        <f t="shared" si="15"/>
        <v>#REF!</v>
      </c>
      <c r="F48" s="123" t="e">
        <f t="shared" si="16"/>
        <v>#REF!</v>
      </c>
      <c r="G48" s="124" t="e">
        <f t="shared" si="17"/>
        <v>#REF!</v>
      </c>
      <c r="H48" s="73"/>
      <c r="I48" s="122">
        <v>68</v>
      </c>
      <c r="J48" s="125"/>
      <c r="K48" s="123" t="e">
        <f t="shared" si="18"/>
        <v>#REF!</v>
      </c>
      <c r="L48" s="123" t="e">
        <f t="shared" si="19"/>
        <v>#REF!</v>
      </c>
      <c r="M48" s="123" t="e">
        <f t="shared" si="20"/>
        <v>#REF!</v>
      </c>
      <c r="N48" s="124" t="e">
        <f t="shared" si="21"/>
        <v>#REF!</v>
      </c>
    </row>
    <row r="49" spans="2:14" ht="12.75">
      <c r="B49" s="122">
        <v>20</v>
      </c>
      <c r="C49" s="126"/>
      <c r="D49" s="123" t="e">
        <f t="shared" si="14"/>
        <v>#REF!</v>
      </c>
      <c r="E49" s="123" t="e">
        <f t="shared" si="15"/>
        <v>#REF!</v>
      </c>
      <c r="F49" s="123" t="e">
        <f t="shared" si="16"/>
        <v>#REF!</v>
      </c>
      <c r="G49" s="124" t="e">
        <f t="shared" si="17"/>
        <v>#REF!</v>
      </c>
      <c r="H49" s="73"/>
      <c r="I49" s="122">
        <v>69</v>
      </c>
      <c r="J49" s="125"/>
      <c r="K49" s="123" t="e">
        <f t="shared" si="18"/>
        <v>#REF!</v>
      </c>
      <c r="L49" s="123" t="e">
        <f t="shared" si="19"/>
        <v>#REF!</v>
      </c>
      <c r="M49" s="123" t="e">
        <f t="shared" si="20"/>
        <v>#REF!</v>
      </c>
      <c r="N49" s="124" t="e">
        <f t="shared" si="21"/>
        <v>#REF!</v>
      </c>
    </row>
    <row r="50" spans="2:14" ht="12.75">
      <c r="B50" s="122">
        <v>21</v>
      </c>
      <c r="C50" s="126"/>
      <c r="D50" s="123" t="e">
        <f t="shared" si="14"/>
        <v>#REF!</v>
      </c>
      <c r="E50" s="123" t="e">
        <f t="shared" si="15"/>
        <v>#REF!</v>
      </c>
      <c r="F50" s="123" t="e">
        <f t="shared" si="16"/>
        <v>#REF!</v>
      </c>
      <c r="G50" s="124" t="e">
        <f t="shared" si="17"/>
        <v>#REF!</v>
      </c>
      <c r="H50" s="73"/>
      <c r="I50" s="122">
        <v>70</v>
      </c>
      <c r="J50" s="125"/>
      <c r="K50" s="123" t="e">
        <f t="shared" si="18"/>
        <v>#REF!</v>
      </c>
      <c r="L50" s="123" t="e">
        <f t="shared" si="19"/>
        <v>#REF!</v>
      </c>
      <c r="M50" s="123" t="e">
        <f t="shared" si="20"/>
        <v>#REF!</v>
      </c>
      <c r="N50" s="124" t="e">
        <f t="shared" si="21"/>
        <v>#REF!</v>
      </c>
    </row>
    <row r="51" spans="2:14" ht="12.75">
      <c r="B51" s="122">
        <v>22</v>
      </c>
      <c r="C51" s="126"/>
      <c r="D51" s="123" t="e">
        <f t="shared" si="14"/>
        <v>#REF!</v>
      </c>
      <c r="E51" s="123" t="e">
        <f t="shared" si="15"/>
        <v>#REF!</v>
      </c>
      <c r="F51" s="123" t="e">
        <f t="shared" si="16"/>
        <v>#REF!</v>
      </c>
      <c r="G51" s="124" t="e">
        <f t="shared" si="17"/>
        <v>#REF!</v>
      </c>
      <c r="H51" s="73"/>
      <c r="I51" s="122">
        <v>71</v>
      </c>
      <c r="J51" s="125"/>
      <c r="K51" s="123" t="e">
        <f t="shared" si="18"/>
        <v>#REF!</v>
      </c>
      <c r="L51" s="123" t="e">
        <f t="shared" si="19"/>
        <v>#REF!</v>
      </c>
      <c r="M51" s="123" t="e">
        <f t="shared" si="20"/>
        <v>#REF!</v>
      </c>
      <c r="N51" s="124" t="e">
        <f t="shared" si="21"/>
        <v>#REF!</v>
      </c>
    </row>
    <row r="52" spans="2:14" ht="12.75">
      <c r="B52" s="122">
        <v>23</v>
      </c>
      <c r="C52" s="126"/>
      <c r="D52" s="123" t="e">
        <f t="shared" si="14"/>
        <v>#REF!</v>
      </c>
      <c r="E52" s="123" t="e">
        <f t="shared" si="15"/>
        <v>#REF!</v>
      </c>
      <c r="F52" s="123" t="e">
        <f t="shared" si="16"/>
        <v>#REF!</v>
      </c>
      <c r="G52" s="124" t="e">
        <f t="shared" si="17"/>
        <v>#REF!</v>
      </c>
      <c r="H52" s="73"/>
      <c r="I52" s="122">
        <v>72</v>
      </c>
      <c r="J52" s="125"/>
      <c r="K52" s="123" t="e">
        <f t="shared" si="18"/>
        <v>#REF!</v>
      </c>
      <c r="L52" s="123" t="e">
        <f t="shared" si="19"/>
        <v>#REF!</v>
      </c>
      <c r="M52" s="123" t="e">
        <f t="shared" si="20"/>
        <v>#REF!</v>
      </c>
      <c r="N52" s="124" t="e">
        <f t="shared" si="21"/>
        <v>#REF!</v>
      </c>
    </row>
    <row r="53" spans="2:14" ht="12.75">
      <c r="B53" s="122">
        <v>24</v>
      </c>
      <c r="C53" s="126"/>
      <c r="D53" s="123" t="e">
        <f t="shared" si="14"/>
        <v>#REF!</v>
      </c>
      <c r="E53" s="123" t="e">
        <f t="shared" si="15"/>
        <v>#REF!</v>
      </c>
      <c r="F53" s="123" t="e">
        <f t="shared" si="16"/>
        <v>#REF!</v>
      </c>
      <c r="G53" s="124" t="e">
        <f t="shared" si="17"/>
        <v>#REF!</v>
      </c>
      <c r="H53" s="73"/>
      <c r="I53" s="122">
        <v>73</v>
      </c>
      <c r="J53" s="125"/>
      <c r="K53" s="123" t="e">
        <f t="shared" si="18"/>
        <v>#REF!</v>
      </c>
      <c r="L53" s="123" t="e">
        <f t="shared" si="19"/>
        <v>#REF!</v>
      </c>
      <c r="M53" s="123" t="e">
        <f t="shared" si="20"/>
        <v>#REF!</v>
      </c>
      <c r="N53" s="124" t="e">
        <f t="shared" si="21"/>
        <v>#REF!</v>
      </c>
    </row>
    <row r="54" spans="2:14" ht="12.75">
      <c r="B54" s="122">
        <v>25</v>
      </c>
      <c r="C54" s="126"/>
      <c r="D54" s="123" t="e">
        <f t="shared" si="14"/>
        <v>#REF!</v>
      </c>
      <c r="E54" s="123" t="e">
        <f t="shared" si="15"/>
        <v>#REF!</v>
      </c>
      <c r="F54" s="123" t="e">
        <f t="shared" si="16"/>
        <v>#REF!</v>
      </c>
      <c r="G54" s="124" t="e">
        <f t="shared" si="17"/>
        <v>#REF!</v>
      </c>
      <c r="H54" s="73"/>
      <c r="I54" s="122">
        <v>74</v>
      </c>
      <c r="J54" s="125"/>
      <c r="K54" s="123" t="e">
        <f t="shared" si="18"/>
        <v>#REF!</v>
      </c>
      <c r="L54" s="123" t="e">
        <f t="shared" si="19"/>
        <v>#REF!</v>
      </c>
      <c r="M54" s="123" t="e">
        <f t="shared" si="20"/>
        <v>#REF!</v>
      </c>
      <c r="N54" s="124" t="e">
        <f t="shared" si="21"/>
        <v>#REF!</v>
      </c>
    </row>
    <row r="55" spans="2:14" ht="12.75">
      <c r="B55" s="122">
        <v>26</v>
      </c>
      <c r="C55" s="126"/>
      <c r="D55" s="123" t="e">
        <f t="shared" si="14"/>
        <v>#REF!</v>
      </c>
      <c r="E55" s="123" t="e">
        <f t="shared" si="15"/>
        <v>#REF!</v>
      </c>
      <c r="F55" s="123" t="e">
        <f t="shared" si="16"/>
        <v>#REF!</v>
      </c>
      <c r="G55" s="124" t="e">
        <f t="shared" si="17"/>
        <v>#REF!</v>
      </c>
      <c r="H55" s="73"/>
      <c r="I55" s="122">
        <v>75</v>
      </c>
      <c r="J55" s="125"/>
      <c r="K55" s="123" t="e">
        <f t="shared" si="18"/>
        <v>#REF!</v>
      </c>
      <c r="L55" s="123" t="e">
        <f t="shared" si="19"/>
        <v>#REF!</v>
      </c>
      <c r="M55" s="123" t="e">
        <f t="shared" si="20"/>
        <v>#REF!</v>
      </c>
      <c r="N55" s="124" t="e">
        <f t="shared" si="21"/>
        <v>#REF!</v>
      </c>
    </row>
    <row r="56" spans="2:14" ht="12.75">
      <c r="B56" s="122">
        <v>27</v>
      </c>
      <c r="C56" s="126"/>
      <c r="D56" s="123" t="e">
        <f t="shared" si="14"/>
        <v>#REF!</v>
      </c>
      <c r="E56" s="123" t="e">
        <f t="shared" si="15"/>
        <v>#REF!</v>
      </c>
      <c r="F56" s="123" t="e">
        <f t="shared" si="16"/>
        <v>#REF!</v>
      </c>
      <c r="G56" s="124" t="e">
        <f t="shared" si="17"/>
        <v>#REF!</v>
      </c>
      <c r="H56" s="73"/>
      <c r="I56" s="122">
        <v>76</v>
      </c>
      <c r="J56" s="125"/>
      <c r="K56" s="123" t="e">
        <f t="shared" si="18"/>
        <v>#REF!</v>
      </c>
      <c r="L56" s="123" t="e">
        <f t="shared" si="19"/>
        <v>#REF!</v>
      </c>
      <c r="M56" s="123" t="e">
        <f t="shared" si="20"/>
        <v>#REF!</v>
      </c>
      <c r="N56" s="124" t="e">
        <f t="shared" si="21"/>
        <v>#REF!</v>
      </c>
    </row>
    <row r="57" spans="2:14" ht="12.75">
      <c r="B57" s="122">
        <v>28</v>
      </c>
      <c r="C57" s="126"/>
      <c r="D57" s="123" t="e">
        <f t="shared" si="14"/>
        <v>#REF!</v>
      </c>
      <c r="E57" s="123" t="e">
        <f t="shared" si="15"/>
        <v>#REF!</v>
      </c>
      <c r="F57" s="123" t="e">
        <f t="shared" si="16"/>
        <v>#REF!</v>
      </c>
      <c r="G57" s="124" t="e">
        <f t="shared" si="17"/>
        <v>#REF!</v>
      </c>
      <c r="H57" s="73"/>
      <c r="I57" s="122">
        <v>77</v>
      </c>
      <c r="J57" s="125"/>
      <c r="K57" s="123" t="e">
        <f t="shared" si="18"/>
        <v>#REF!</v>
      </c>
      <c r="L57" s="123" t="e">
        <f t="shared" si="19"/>
        <v>#REF!</v>
      </c>
      <c r="M57" s="123" t="e">
        <f t="shared" si="20"/>
        <v>#REF!</v>
      </c>
      <c r="N57" s="124" t="e">
        <f t="shared" si="21"/>
        <v>#REF!</v>
      </c>
    </row>
    <row r="58" spans="2:14" ht="12.75">
      <c r="B58" s="122">
        <v>29</v>
      </c>
      <c r="C58" s="126"/>
      <c r="D58" s="123" t="e">
        <f t="shared" si="14"/>
        <v>#REF!</v>
      </c>
      <c r="E58" s="123" t="e">
        <f t="shared" si="15"/>
        <v>#REF!</v>
      </c>
      <c r="F58" s="123" t="e">
        <f t="shared" si="16"/>
        <v>#REF!</v>
      </c>
      <c r="G58" s="124" t="e">
        <f t="shared" si="17"/>
        <v>#REF!</v>
      </c>
      <c r="H58" s="73"/>
      <c r="I58" s="122">
        <v>78</v>
      </c>
      <c r="J58" s="125"/>
      <c r="K58" s="123" t="e">
        <f t="shared" si="18"/>
        <v>#REF!</v>
      </c>
      <c r="L58" s="123" t="e">
        <f t="shared" si="19"/>
        <v>#REF!</v>
      </c>
      <c r="M58" s="123" t="e">
        <f t="shared" si="20"/>
        <v>#REF!</v>
      </c>
      <c r="N58" s="124" t="e">
        <f t="shared" si="21"/>
        <v>#REF!</v>
      </c>
    </row>
    <row r="59" spans="2:14" ht="12.75">
      <c r="B59" s="122">
        <v>30</v>
      </c>
      <c r="C59" s="126"/>
      <c r="D59" s="123" t="e">
        <f t="shared" si="14"/>
        <v>#REF!</v>
      </c>
      <c r="E59" s="123" t="e">
        <f t="shared" si="15"/>
        <v>#REF!</v>
      </c>
      <c r="F59" s="123" t="e">
        <f t="shared" si="16"/>
        <v>#REF!</v>
      </c>
      <c r="G59" s="124" t="e">
        <f t="shared" si="17"/>
        <v>#REF!</v>
      </c>
      <c r="H59" s="73"/>
      <c r="I59" s="122">
        <v>79</v>
      </c>
      <c r="J59" s="125"/>
      <c r="K59" s="123" t="e">
        <f t="shared" si="18"/>
        <v>#REF!</v>
      </c>
      <c r="L59" s="123" t="e">
        <f t="shared" si="19"/>
        <v>#REF!</v>
      </c>
      <c r="M59" s="123" t="e">
        <f t="shared" si="20"/>
        <v>#REF!</v>
      </c>
      <c r="N59" s="124" t="e">
        <f t="shared" si="21"/>
        <v>#REF!</v>
      </c>
    </row>
    <row r="60" spans="2:14" ht="12.75">
      <c r="B60" s="122">
        <v>31</v>
      </c>
      <c r="C60" s="126"/>
      <c r="D60" s="123" t="e">
        <f t="shared" si="14"/>
        <v>#REF!</v>
      </c>
      <c r="E60" s="123" t="e">
        <f t="shared" si="15"/>
        <v>#REF!</v>
      </c>
      <c r="F60" s="123" t="e">
        <f t="shared" si="16"/>
        <v>#REF!</v>
      </c>
      <c r="G60" s="124" t="e">
        <f t="shared" si="17"/>
        <v>#REF!</v>
      </c>
      <c r="H60" s="73"/>
      <c r="I60" s="122">
        <v>80</v>
      </c>
      <c r="J60" s="125"/>
      <c r="K60" s="123" t="e">
        <f t="shared" si="18"/>
        <v>#REF!</v>
      </c>
      <c r="L60" s="123" t="e">
        <f t="shared" si="19"/>
        <v>#REF!</v>
      </c>
      <c r="M60" s="123" t="e">
        <f t="shared" si="20"/>
        <v>#REF!</v>
      </c>
      <c r="N60" s="124" t="e">
        <f t="shared" si="21"/>
        <v>#REF!</v>
      </c>
    </row>
    <row r="61" spans="2:14" ht="12.75">
      <c r="B61" s="122">
        <v>32</v>
      </c>
      <c r="C61" s="125"/>
      <c r="D61" s="123" t="e">
        <f t="shared" si="14"/>
        <v>#REF!</v>
      </c>
      <c r="E61" s="123" t="e">
        <f t="shared" si="15"/>
        <v>#REF!</v>
      </c>
      <c r="F61" s="123" t="e">
        <f t="shared" si="16"/>
        <v>#REF!</v>
      </c>
      <c r="G61" s="124" t="e">
        <f t="shared" si="17"/>
        <v>#REF!</v>
      </c>
      <c r="H61" s="73"/>
      <c r="I61" s="122">
        <v>81</v>
      </c>
      <c r="J61" s="125"/>
      <c r="K61" s="123" t="e">
        <f t="shared" si="18"/>
        <v>#REF!</v>
      </c>
      <c r="L61" s="123" t="e">
        <f t="shared" si="19"/>
        <v>#REF!</v>
      </c>
      <c r="M61" s="123" t="e">
        <f t="shared" si="20"/>
        <v>#REF!</v>
      </c>
      <c r="N61" s="124" t="e">
        <f t="shared" si="21"/>
        <v>#REF!</v>
      </c>
    </row>
    <row r="62" spans="2:14" ht="12.75">
      <c r="B62" s="122">
        <v>33</v>
      </c>
      <c r="C62" s="125"/>
      <c r="D62" s="123" t="e">
        <f t="shared" si="14"/>
        <v>#REF!</v>
      </c>
      <c r="E62" s="123" t="e">
        <f t="shared" si="15"/>
        <v>#REF!</v>
      </c>
      <c r="F62" s="123" t="e">
        <f t="shared" si="16"/>
        <v>#REF!</v>
      </c>
      <c r="G62" s="124" t="e">
        <f t="shared" si="17"/>
        <v>#REF!</v>
      </c>
      <c r="H62" s="73"/>
      <c r="I62" s="122">
        <v>82</v>
      </c>
      <c r="J62" s="125"/>
      <c r="K62" s="123" t="e">
        <f t="shared" si="18"/>
        <v>#REF!</v>
      </c>
      <c r="L62" s="123" t="e">
        <f t="shared" si="19"/>
        <v>#REF!</v>
      </c>
      <c r="M62" s="123" t="e">
        <f t="shared" si="20"/>
        <v>#REF!</v>
      </c>
      <c r="N62" s="124" t="e">
        <f t="shared" si="21"/>
        <v>#REF!</v>
      </c>
    </row>
    <row r="63" spans="2:14" ht="12.75">
      <c r="B63" s="122">
        <v>34</v>
      </c>
      <c r="C63" s="125"/>
      <c r="D63" s="123" t="e">
        <f t="shared" si="14"/>
        <v>#REF!</v>
      </c>
      <c r="E63" s="123" t="e">
        <f t="shared" si="15"/>
        <v>#REF!</v>
      </c>
      <c r="F63" s="123" t="e">
        <f t="shared" si="16"/>
        <v>#REF!</v>
      </c>
      <c r="G63" s="124" t="e">
        <f t="shared" si="17"/>
        <v>#REF!</v>
      </c>
      <c r="H63" s="73"/>
      <c r="I63" s="122">
        <v>83</v>
      </c>
      <c r="J63" s="125"/>
      <c r="K63" s="123" t="e">
        <f t="shared" si="18"/>
        <v>#REF!</v>
      </c>
      <c r="L63" s="123" t="e">
        <f t="shared" si="19"/>
        <v>#REF!</v>
      </c>
      <c r="M63" s="123" t="e">
        <f t="shared" si="20"/>
        <v>#REF!</v>
      </c>
      <c r="N63" s="124" t="e">
        <f t="shared" si="21"/>
        <v>#REF!</v>
      </c>
    </row>
    <row r="64" spans="2:14" ht="12.75">
      <c r="B64" s="122">
        <v>35</v>
      </c>
      <c r="C64" s="125"/>
      <c r="D64" s="123" t="e">
        <f t="shared" si="14"/>
        <v>#REF!</v>
      </c>
      <c r="E64" s="123" t="e">
        <f t="shared" si="15"/>
        <v>#REF!</v>
      </c>
      <c r="F64" s="123" t="e">
        <f t="shared" si="16"/>
        <v>#REF!</v>
      </c>
      <c r="G64" s="124" t="e">
        <f t="shared" si="17"/>
        <v>#REF!</v>
      </c>
      <c r="H64" s="73"/>
      <c r="I64" s="122">
        <v>84</v>
      </c>
      <c r="J64" s="125"/>
      <c r="K64" s="123" t="e">
        <f t="shared" si="18"/>
        <v>#REF!</v>
      </c>
      <c r="L64" s="123" t="e">
        <f t="shared" si="19"/>
        <v>#REF!</v>
      </c>
      <c r="M64" s="123" t="e">
        <f t="shared" si="20"/>
        <v>#REF!</v>
      </c>
      <c r="N64" s="124" t="e">
        <f t="shared" si="21"/>
        <v>#REF!</v>
      </c>
    </row>
    <row r="65" spans="2:14" ht="12.75">
      <c r="B65" s="122">
        <v>36</v>
      </c>
      <c r="C65" s="125"/>
      <c r="D65" s="123" t="e">
        <f t="shared" si="14"/>
        <v>#REF!</v>
      </c>
      <c r="E65" s="123" t="e">
        <f t="shared" si="15"/>
        <v>#REF!</v>
      </c>
      <c r="F65" s="123" t="e">
        <f t="shared" si="16"/>
        <v>#REF!</v>
      </c>
      <c r="G65" s="124" t="e">
        <f t="shared" si="17"/>
        <v>#REF!</v>
      </c>
      <c r="H65" s="73"/>
      <c r="I65" s="122">
        <v>85</v>
      </c>
      <c r="J65" s="125"/>
      <c r="K65" s="123" t="e">
        <f t="shared" si="18"/>
        <v>#REF!</v>
      </c>
      <c r="L65" s="123" t="e">
        <f t="shared" si="19"/>
        <v>#REF!</v>
      </c>
      <c r="M65" s="123" t="e">
        <f t="shared" si="20"/>
        <v>#REF!</v>
      </c>
      <c r="N65" s="124" t="e">
        <f t="shared" si="21"/>
        <v>#REF!</v>
      </c>
    </row>
    <row r="66" spans="2:14" ht="12.75">
      <c r="B66" s="122">
        <v>37</v>
      </c>
      <c r="C66" s="125"/>
      <c r="D66" s="123" t="e">
        <f t="shared" si="14"/>
        <v>#REF!</v>
      </c>
      <c r="E66" s="123" t="e">
        <f t="shared" si="15"/>
        <v>#REF!</v>
      </c>
      <c r="F66" s="123" t="e">
        <f t="shared" si="16"/>
        <v>#REF!</v>
      </c>
      <c r="G66" s="124" t="e">
        <f t="shared" si="17"/>
        <v>#REF!</v>
      </c>
      <c r="H66" s="73"/>
      <c r="I66" s="122">
        <v>86</v>
      </c>
      <c r="J66" s="125"/>
      <c r="K66" s="123" t="e">
        <f t="shared" si="18"/>
        <v>#REF!</v>
      </c>
      <c r="L66" s="123" t="e">
        <f t="shared" si="19"/>
        <v>#REF!</v>
      </c>
      <c r="M66" s="123" t="e">
        <f t="shared" si="20"/>
        <v>#REF!</v>
      </c>
      <c r="N66" s="124" t="e">
        <f t="shared" si="21"/>
        <v>#REF!</v>
      </c>
    </row>
    <row r="67" spans="2:14" ht="12.75">
      <c r="B67" s="122">
        <v>38</v>
      </c>
      <c r="C67" s="125"/>
      <c r="D67" s="123" t="e">
        <f t="shared" si="14"/>
        <v>#REF!</v>
      </c>
      <c r="E67" s="123" t="e">
        <f t="shared" si="15"/>
        <v>#REF!</v>
      </c>
      <c r="F67" s="123" t="e">
        <f t="shared" si="16"/>
        <v>#REF!</v>
      </c>
      <c r="G67" s="124" t="e">
        <f t="shared" si="17"/>
        <v>#REF!</v>
      </c>
      <c r="H67" s="73"/>
      <c r="I67" s="122">
        <v>87</v>
      </c>
      <c r="J67" s="125"/>
      <c r="K67" s="123" t="e">
        <f t="shared" si="18"/>
        <v>#REF!</v>
      </c>
      <c r="L67" s="123" t="e">
        <f t="shared" si="19"/>
        <v>#REF!</v>
      </c>
      <c r="M67" s="123" t="e">
        <f t="shared" si="20"/>
        <v>#REF!</v>
      </c>
      <c r="N67" s="124" t="e">
        <f t="shared" si="21"/>
        <v>#REF!</v>
      </c>
    </row>
    <row r="68" spans="2:14" ht="12.75">
      <c r="B68" s="122">
        <v>39</v>
      </c>
      <c r="C68" s="125"/>
      <c r="D68" s="123" t="e">
        <f t="shared" si="14"/>
        <v>#REF!</v>
      </c>
      <c r="E68" s="123" t="e">
        <f t="shared" si="15"/>
        <v>#REF!</v>
      </c>
      <c r="F68" s="123" t="e">
        <f t="shared" si="16"/>
        <v>#REF!</v>
      </c>
      <c r="G68" s="124" t="e">
        <f t="shared" si="17"/>
        <v>#REF!</v>
      </c>
      <c r="H68" s="73"/>
      <c r="I68" s="122">
        <v>88</v>
      </c>
      <c r="J68" s="125"/>
      <c r="K68" s="123" t="e">
        <f t="shared" si="18"/>
        <v>#REF!</v>
      </c>
      <c r="L68" s="123" t="e">
        <f t="shared" si="19"/>
        <v>#REF!</v>
      </c>
      <c r="M68" s="123" t="e">
        <f t="shared" si="20"/>
        <v>#REF!</v>
      </c>
      <c r="N68" s="124" t="e">
        <f t="shared" si="21"/>
        <v>#REF!</v>
      </c>
    </row>
    <row r="69" spans="2:14" ht="12.75">
      <c r="B69" s="122">
        <v>40</v>
      </c>
      <c r="C69" s="125"/>
      <c r="D69" s="123" t="e">
        <f t="shared" si="14"/>
        <v>#REF!</v>
      </c>
      <c r="E69" s="123" t="e">
        <f t="shared" si="15"/>
        <v>#REF!</v>
      </c>
      <c r="F69" s="123" t="e">
        <f t="shared" si="16"/>
        <v>#REF!</v>
      </c>
      <c r="G69" s="124" t="e">
        <f t="shared" si="17"/>
        <v>#REF!</v>
      </c>
      <c r="H69" s="73"/>
      <c r="I69" s="122">
        <v>89</v>
      </c>
      <c r="J69" s="125"/>
      <c r="K69" s="123" t="e">
        <f t="shared" si="18"/>
        <v>#REF!</v>
      </c>
      <c r="L69" s="123" t="e">
        <f t="shared" si="19"/>
        <v>#REF!</v>
      </c>
      <c r="M69" s="123" t="e">
        <f t="shared" si="20"/>
        <v>#REF!</v>
      </c>
      <c r="N69" s="124" t="e">
        <f t="shared" si="21"/>
        <v>#REF!</v>
      </c>
    </row>
    <row r="70" spans="2:14" ht="12.75">
      <c r="B70" s="122">
        <v>41</v>
      </c>
      <c r="C70" s="125"/>
      <c r="D70" s="123" t="e">
        <f t="shared" si="14"/>
        <v>#REF!</v>
      </c>
      <c r="E70" s="123" t="e">
        <f t="shared" si="15"/>
        <v>#REF!</v>
      </c>
      <c r="F70" s="123" t="e">
        <f t="shared" si="16"/>
        <v>#REF!</v>
      </c>
      <c r="G70" s="124" t="e">
        <f t="shared" si="17"/>
        <v>#REF!</v>
      </c>
      <c r="H70" s="73"/>
      <c r="I70" s="122">
        <v>90</v>
      </c>
      <c r="J70" s="125"/>
      <c r="K70" s="123" t="e">
        <f t="shared" si="18"/>
        <v>#REF!</v>
      </c>
      <c r="L70" s="123" t="e">
        <f t="shared" si="19"/>
        <v>#REF!</v>
      </c>
      <c r="M70" s="123" t="e">
        <f t="shared" si="20"/>
        <v>#REF!</v>
      </c>
      <c r="N70" s="124" t="e">
        <f t="shared" si="21"/>
        <v>#REF!</v>
      </c>
    </row>
    <row r="71" spans="2:14" ht="12.75">
      <c r="B71" s="122">
        <v>42</v>
      </c>
      <c r="C71" s="125"/>
      <c r="D71" s="123" t="e">
        <f t="shared" si="14"/>
        <v>#REF!</v>
      </c>
      <c r="E71" s="123" t="e">
        <f t="shared" si="15"/>
        <v>#REF!</v>
      </c>
      <c r="F71" s="123" t="e">
        <f t="shared" si="16"/>
        <v>#REF!</v>
      </c>
      <c r="G71" s="124" t="e">
        <f t="shared" si="17"/>
        <v>#REF!</v>
      </c>
      <c r="H71" s="73"/>
      <c r="I71" s="122">
        <v>91</v>
      </c>
      <c r="J71" s="125"/>
      <c r="K71" s="123" t="e">
        <f t="shared" si="18"/>
        <v>#REF!</v>
      </c>
      <c r="L71" s="123" t="e">
        <f t="shared" si="19"/>
        <v>#REF!</v>
      </c>
      <c r="M71" s="123" t="e">
        <f t="shared" si="20"/>
        <v>#REF!</v>
      </c>
      <c r="N71" s="124" t="e">
        <f t="shared" si="21"/>
        <v>#REF!</v>
      </c>
    </row>
    <row r="72" spans="2:14" ht="12.75">
      <c r="B72" s="122">
        <v>43</v>
      </c>
      <c r="C72" s="125"/>
      <c r="D72" s="123" t="e">
        <f t="shared" si="14"/>
        <v>#REF!</v>
      </c>
      <c r="E72" s="123" t="e">
        <f t="shared" si="15"/>
        <v>#REF!</v>
      </c>
      <c r="F72" s="123" t="e">
        <f t="shared" si="16"/>
        <v>#REF!</v>
      </c>
      <c r="G72" s="124" t="e">
        <f t="shared" si="17"/>
        <v>#REF!</v>
      </c>
      <c r="H72" s="73"/>
      <c r="I72" s="122">
        <v>92</v>
      </c>
      <c r="J72" s="125"/>
      <c r="K72" s="123" t="e">
        <f t="shared" si="18"/>
        <v>#REF!</v>
      </c>
      <c r="L72" s="123" t="e">
        <f t="shared" si="19"/>
        <v>#REF!</v>
      </c>
      <c r="M72" s="123" t="e">
        <f t="shared" si="20"/>
        <v>#REF!</v>
      </c>
      <c r="N72" s="124" t="e">
        <f t="shared" si="21"/>
        <v>#REF!</v>
      </c>
    </row>
    <row r="73" spans="2:14" ht="12.75">
      <c r="B73" s="122">
        <v>44</v>
      </c>
      <c r="C73" s="125"/>
      <c r="D73" s="123" t="e">
        <f t="shared" si="14"/>
        <v>#REF!</v>
      </c>
      <c r="E73" s="123" t="e">
        <f t="shared" si="15"/>
        <v>#REF!</v>
      </c>
      <c r="F73" s="123" t="e">
        <f t="shared" si="16"/>
        <v>#REF!</v>
      </c>
      <c r="G73" s="124" t="e">
        <f t="shared" si="17"/>
        <v>#REF!</v>
      </c>
      <c r="H73" s="73"/>
      <c r="I73" s="122">
        <v>93</v>
      </c>
      <c r="J73" s="125"/>
      <c r="K73" s="123" t="e">
        <f t="shared" si="18"/>
        <v>#REF!</v>
      </c>
      <c r="L73" s="123" t="e">
        <f t="shared" si="19"/>
        <v>#REF!</v>
      </c>
      <c r="M73" s="123" t="e">
        <f t="shared" si="20"/>
        <v>#REF!</v>
      </c>
      <c r="N73" s="124" t="e">
        <f t="shared" si="21"/>
        <v>#REF!</v>
      </c>
    </row>
    <row r="74" spans="2:14" ht="12.75">
      <c r="B74" s="122">
        <v>45</v>
      </c>
      <c r="C74" s="125"/>
      <c r="D74" s="123" t="e">
        <f t="shared" si="14"/>
        <v>#REF!</v>
      </c>
      <c r="E74" s="123" t="e">
        <f t="shared" si="15"/>
        <v>#REF!</v>
      </c>
      <c r="F74" s="123" t="e">
        <f t="shared" si="16"/>
        <v>#REF!</v>
      </c>
      <c r="G74" s="124" t="e">
        <f t="shared" si="17"/>
        <v>#REF!</v>
      </c>
      <c r="H74" s="73"/>
      <c r="I74" s="122">
        <v>94</v>
      </c>
      <c r="J74" s="125"/>
      <c r="K74" s="123" t="e">
        <f t="shared" si="18"/>
        <v>#REF!</v>
      </c>
      <c r="L74" s="123" t="e">
        <f t="shared" si="19"/>
        <v>#REF!</v>
      </c>
      <c r="M74" s="123" t="e">
        <f t="shared" si="20"/>
        <v>#REF!</v>
      </c>
      <c r="N74" s="124" t="e">
        <f t="shared" si="21"/>
        <v>#REF!</v>
      </c>
    </row>
    <row r="75" spans="2:14" ht="12.75">
      <c r="B75" s="122">
        <v>46</v>
      </c>
      <c r="C75" s="125"/>
      <c r="D75" s="123" t="e">
        <f t="shared" si="14"/>
        <v>#REF!</v>
      </c>
      <c r="E75" s="123" t="e">
        <f t="shared" si="15"/>
        <v>#REF!</v>
      </c>
      <c r="F75" s="123" t="e">
        <f t="shared" si="16"/>
        <v>#REF!</v>
      </c>
      <c r="G75" s="124" t="e">
        <f t="shared" si="17"/>
        <v>#REF!</v>
      </c>
      <c r="H75" s="73"/>
      <c r="I75" s="122">
        <v>95</v>
      </c>
      <c r="J75" s="125"/>
      <c r="K75" s="123" t="e">
        <f t="shared" si="18"/>
        <v>#REF!</v>
      </c>
      <c r="L75" s="123" t="e">
        <f t="shared" si="19"/>
        <v>#REF!</v>
      </c>
      <c r="M75" s="123" t="e">
        <f t="shared" si="20"/>
        <v>#REF!</v>
      </c>
      <c r="N75" s="124" t="e">
        <f t="shared" si="21"/>
        <v>#REF!</v>
      </c>
    </row>
    <row r="76" spans="2:14" ht="12.75">
      <c r="B76" s="122">
        <v>47</v>
      </c>
      <c r="C76" s="125"/>
      <c r="D76" s="123" t="e">
        <f t="shared" si="14"/>
        <v>#REF!</v>
      </c>
      <c r="E76" s="123" t="e">
        <f t="shared" si="15"/>
        <v>#REF!</v>
      </c>
      <c r="F76" s="123" t="e">
        <f t="shared" si="16"/>
        <v>#REF!</v>
      </c>
      <c r="G76" s="124" t="e">
        <f t="shared" si="17"/>
        <v>#REF!</v>
      </c>
      <c r="H76" s="73"/>
      <c r="I76" s="122">
        <v>96</v>
      </c>
      <c r="J76" s="125"/>
      <c r="K76" s="123" t="e">
        <f t="shared" si="18"/>
        <v>#REF!</v>
      </c>
      <c r="L76" s="123" t="e">
        <f t="shared" si="19"/>
        <v>#REF!</v>
      </c>
      <c r="M76" s="123" t="e">
        <f t="shared" si="20"/>
        <v>#REF!</v>
      </c>
      <c r="N76" s="124" t="e">
        <f t="shared" si="21"/>
        <v>#REF!</v>
      </c>
    </row>
    <row r="77" spans="2:14" ht="12.75">
      <c r="B77" s="122">
        <v>48</v>
      </c>
      <c r="C77" s="125"/>
      <c r="D77" s="123" t="e">
        <f t="shared" si="14"/>
        <v>#REF!</v>
      </c>
      <c r="E77" s="123" t="e">
        <f t="shared" si="15"/>
        <v>#REF!</v>
      </c>
      <c r="F77" s="123" t="e">
        <f t="shared" si="16"/>
        <v>#REF!</v>
      </c>
      <c r="G77" s="124" t="e">
        <f t="shared" si="17"/>
        <v>#REF!</v>
      </c>
      <c r="H77" s="73"/>
      <c r="I77" s="122">
        <v>97</v>
      </c>
      <c r="J77" s="125"/>
      <c r="K77" s="123" t="e">
        <f t="shared" si="18"/>
        <v>#REF!</v>
      </c>
      <c r="L77" s="123" t="e">
        <f t="shared" si="19"/>
        <v>#REF!</v>
      </c>
      <c r="M77" s="123" t="e">
        <f t="shared" si="20"/>
        <v>#REF!</v>
      </c>
      <c r="N77" s="124" t="e">
        <f t="shared" si="21"/>
        <v>#REF!</v>
      </c>
    </row>
    <row r="78" spans="2:14" ht="12.75">
      <c r="B78" s="122">
        <v>49</v>
      </c>
      <c r="C78" s="125"/>
      <c r="D78" s="123" t="e">
        <f t="shared" si="14"/>
        <v>#REF!</v>
      </c>
      <c r="E78" s="123" t="e">
        <f t="shared" si="15"/>
        <v>#REF!</v>
      </c>
      <c r="F78" s="123" t="e">
        <f t="shared" si="16"/>
        <v>#REF!</v>
      </c>
      <c r="G78" s="124" t="e">
        <f t="shared" si="17"/>
        <v>#REF!</v>
      </c>
      <c r="H78" s="73"/>
      <c r="I78" s="122">
        <v>98</v>
      </c>
      <c r="J78" s="125"/>
      <c r="K78" s="123" t="e">
        <f t="shared" si="18"/>
        <v>#REF!</v>
      </c>
      <c r="L78" s="123" t="e">
        <f t="shared" si="19"/>
        <v>#REF!</v>
      </c>
      <c r="M78" s="123" t="e">
        <f t="shared" si="20"/>
        <v>#REF!</v>
      </c>
      <c r="N78" s="124" t="e">
        <f t="shared" si="21"/>
        <v>#REF!</v>
      </c>
    </row>
    <row r="79" spans="2:14" ht="12.75">
      <c r="B79" s="127">
        <v>50</v>
      </c>
      <c r="C79" s="128"/>
      <c r="D79" s="129" t="e">
        <f t="shared" si="14"/>
        <v>#REF!</v>
      </c>
      <c r="E79" s="129" t="e">
        <f t="shared" si="15"/>
        <v>#REF!</v>
      </c>
      <c r="F79" s="129" t="e">
        <f t="shared" si="16"/>
        <v>#REF!</v>
      </c>
      <c r="G79" s="130" t="e">
        <f t="shared" si="17"/>
        <v>#REF!</v>
      </c>
      <c r="H79" s="73"/>
      <c r="I79" s="122">
        <v>99</v>
      </c>
      <c r="J79" s="125"/>
      <c r="K79" s="123" t="e">
        <f t="shared" si="18"/>
        <v>#REF!</v>
      </c>
      <c r="L79" s="123" t="e">
        <f t="shared" si="19"/>
        <v>#REF!</v>
      </c>
      <c r="M79" s="123" t="e">
        <f t="shared" si="20"/>
        <v>#REF!</v>
      </c>
      <c r="N79" s="124" t="e">
        <f t="shared" si="21"/>
        <v>#REF!</v>
      </c>
    </row>
    <row r="80" spans="2:14" ht="12.75">
      <c r="I80" s="127">
        <v>100</v>
      </c>
      <c r="J80" s="128"/>
      <c r="K80" s="129" t="e">
        <f>+$K$8+$K$9*I80</f>
        <v>#REF!</v>
      </c>
      <c r="L80" s="129" t="e">
        <f t="shared" si="19"/>
        <v>#REF!</v>
      </c>
      <c r="M80" s="129" t="e">
        <f t="shared" si="20"/>
        <v>#REF!</v>
      </c>
      <c r="N80" s="130" t="e">
        <f t="shared" si="21"/>
        <v>#REF!</v>
      </c>
    </row>
    <row r="81" spans="2:14" ht="6" customHeight="1"/>
    <row r="82" spans="2:14" ht="12.75">
      <c r="N82" s="131" t="s">
        <v>53</v>
      </c>
    </row>
    <row r="83" spans="2:14" ht="0" hidden="1" customHeight="1">
      <c r="B83" s="132" t="s">
        <v>54</v>
      </c>
    </row>
    <row r="84" spans="2:14" ht="12.75">
      <c r="B84" s="133" t="s">
        <v>55</v>
      </c>
    </row>
    <row r="85" spans="2:14" ht="12.75">
      <c r="B85" s="133" t="s">
        <v>56</v>
      </c>
    </row>
    <row r="86" spans="2:14" ht="12.75"/>
  </sheetData>
  <sheetProtection algorithmName="SHA-512" hashValue="iuTju3b0rQjFY009PLOlhlYN6+4Dm0W7i1Mi9/Wsd+lmao4T4QA4tQi2ryp3Md2DkBmqL4MiYmERE8//msIqMA==" saltValue="kPB6JyoXEsDgOiRWNnt//g==" spinCount="100000" sheet="1" objects="1" scenarios="1" selectLockedCells="1" selectUnlockedCells="1"/>
  <autoFilter ref="B7:H19" xr:uid="{00000000-0009-0000-0000-00000A000000}">
    <sortState xmlns:xlrd2="http://schemas.microsoft.com/office/spreadsheetml/2017/richdata2" ref="B8:H159">
      <sortCondition ref="D7:D67"/>
    </sortState>
  </autoFilter>
  <mergeCells count="5">
    <mergeCell ref="D2:L2"/>
    <mergeCell ref="D3:L3"/>
    <mergeCell ref="B5:F5"/>
    <mergeCell ref="G5:K5"/>
    <mergeCell ref="L5:N5"/>
  </mergeCells>
  <pageMargins left="0.6692913385826772" right="0.35433070866141736" top="0.19685039370078741" bottom="0.11811023622047245" header="0.59055118110236227" footer="0"/>
  <pageSetup scale="75" orientation="landscape" r:id="rId1"/>
  <headerFooter alignWithMargins="0">
    <oddHeader>&amp;R&amp;P de &amp;N</oddHeader>
    <oddFooter>&amp;L&amp;7GIT DE VALORACIÓN ECONÓMICA&amp;R&amp;7F51400-18/17.V1</oddFooter>
  </headerFooter>
  <rowBreaks count="1" manualBreakCount="1">
    <brk id="27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X89"/>
  <sheetViews>
    <sheetView showGridLines="0" topLeftCell="A5" zoomScale="70" zoomScaleNormal="70" workbookViewId="0">
      <selection activeCell="N28" sqref="N28"/>
    </sheetView>
  </sheetViews>
  <sheetFormatPr defaultColWidth="0" defaultRowHeight="0" customHeight="1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4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8.28515625" style="73" bestFit="1" customWidth="1"/>
    <col min="18" max="18" width="10.28515625" style="73" customWidth="1"/>
    <col min="19" max="19" width="12.7109375" style="73" bestFit="1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 customWidth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531"/>
      <c r="C2" s="532"/>
      <c r="D2" s="648" t="s">
        <v>0</v>
      </c>
      <c r="E2" s="649"/>
      <c r="F2" s="649"/>
      <c r="G2" s="649"/>
      <c r="H2" s="649"/>
      <c r="I2" s="649"/>
      <c r="J2" s="649"/>
      <c r="K2" s="649"/>
      <c r="L2" s="650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>
        <v>45597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</row>
    <row r="5" spans="2:28" s="533" customFormat="1" ht="21.75" customHeight="1">
      <c r="B5" s="651" t="s">
        <v>6</v>
      </c>
      <c r="C5" s="652"/>
      <c r="D5" s="652"/>
      <c r="E5" s="652"/>
      <c r="F5" s="653"/>
      <c r="G5" s="654" t="s">
        <v>7</v>
      </c>
      <c r="H5" s="652"/>
      <c r="I5" s="652"/>
      <c r="J5" s="652"/>
      <c r="K5" s="653"/>
      <c r="L5" s="654" t="s">
        <v>8</v>
      </c>
      <c r="M5" s="652"/>
      <c r="N5" s="655"/>
    </row>
    <row r="6" spans="2:28" ht="12.75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16</v>
      </c>
      <c r="P6" s="88"/>
      <c r="Q6" s="90">
        <f>SUM(C8:C23)</f>
        <v>750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294" t="s">
        <v>12</v>
      </c>
      <c r="L7" s="134" t="s">
        <v>13</v>
      </c>
      <c r="M7" s="294" t="s">
        <v>14</v>
      </c>
      <c r="N7" s="295" t="s">
        <v>15</v>
      </c>
      <c r="O7" s="88" t="s">
        <v>25</v>
      </c>
      <c r="P7" s="88"/>
      <c r="Q7" s="90" t="e">
        <f>SUM(D8:D23)</f>
        <v>#REF!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 ht="12.75">
      <c r="B8" s="96">
        <v>1</v>
      </c>
      <c r="C8" s="97">
        <f>Puntajes!Q256</f>
        <v>20</v>
      </c>
      <c r="D8" s="98" t="e">
        <f>Puntajes!U256</f>
        <v>#REF!</v>
      </c>
      <c r="E8" s="99" t="e">
        <f t="shared" ref="E8:E23" si="0">IF(C8&gt;0,+$K$8+$K$9*C8,0)</f>
        <v>#REF!</v>
      </c>
      <c r="F8" s="99" t="e">
        <f t="shared" ref="F8:F23" si="1">IF($L$9&gt;0,+$L$8*C8^$L$9,0)</f>
        <v>#REF!</v>
      </c>
      <c r="G8" s="99" t="e">
        <f t="shared" ref="G8:G23" si="2">IF(C8&gt;0,+$M$8*EXP($M$9*C8),0)</f>
        <v>#REF!</v>
      </c>
      <c r="H8" s="99" t="e">
        <f t="shared" ref="H8:H23" si="3">IF(C8&gt;0,+$N$8+$N$9*LN(C8),0)</f>
        <v>#REF!</v>
      </c>
      <c r="I8" s="88"/>
      <c r="J8" s="101" t="s">
        <v>36</v>
      </c>
      <c r="K8" s="102" t="e">
        <f>IF((Q20*Q10-Q6^2)&gt;0,(Q7*Q10-Q6*Q8)/(Q20*Q10-Q6^2),0)</f>
        <v>#REF!</v>
      </c>
      <c r="L8" s="102" t="e">
        <f>IF(C8=0,0,EXP((Q17*Q18-Q16*Q14)/(Q17^2-Q20*Q14)))</f>
        <v>#REF!</v>
      </c>
      <c r="M8" s="102" t="e">
        <f>IF(C8=0,0,EXP((Q13*Q6-Q16*Q10)/(Q6^2-Q20*Q10)))</f>
        <v>#REF!</v>
      </c>
      <c r="N8" s="103" t="e">
        <f>IF(Q20&gt;0,(Q7-N9*Q17)/Q20,0)</f>
        <v>#REF!</v>
      </c>
      <c r="O8" s="88" t="s">
        <v>37</v>
      </c>
      <c r="P8" s="88"/>
      <c r="Q8" s="90" t="e">
        <f>+S24</f>
        <v>#REF!</v>
      </c>
      <c r="R8" s="88"/>
      <c r="S8" s="90" t="e">
        <f t="shared" ref="S8:S23" si="4">+C8*D8</f>
        <v>#REF!</v>
      </c>
      <c r="T8" s="90">
        <f t="shared" ref="T8:U23" si="5">(C8)^2</f>
        <v>400</v>
      </c>
      <c r="U8" s="90" t="e">
        <f t="shared" si="5"/>
        <v>#REF!</v>
      </c>
      <c r="V8" s="73">
        <f t="shared" ref="V8:V23" si="6">IF(C8&gt;0,LN(C8),0)</f>
        <v>2.9957322735539909</v>
      </c>
      <c r="W8" s="73">
        <f t="shared" ref="W8:W23" si="7">(V8)^2</f>
        <v>8.9744118548129634</v>
      </c>
      <c r="X8" s="73" t="e">
        <f t="shared" ref="X8:X23" si="8">IF(D8&gt;0,LN(D8),0)</f>
        <v>#REF!</v>
      </c>
      <c r="Y8" s="73" t="e">
        <f t="shared" ref="Y8:Y23" si="9">(X8)^2</f>
        <v>#REF!</v>
      </c>
      <c r="Z8" s="73" t="e">
        <f t="shared" ref="Z8:Z23" si="10">+X8*C8</f>
        <v>#REF!</v>
      </c>
      <c r="AA8" s="73" t="e">
        <f t="shared" ref="AA8:AA23" si="11">+D8*V8</f>
        <v>#REF!</v>
      </c>
      <c r="AB8" s="73" t="e">
        <f>+V8*X8</f>
        <v>#REF!</v>
      </c>
    </row>
    <row r="9" spans="2:28" ht="12.75">
      <c r="B9" s="96">
        <v>2</v>
      </c>
      <c r="C9" s="97">
        <f>Puntajes!Q257</f>
        <v>24</v>
      </c>
      <c r="D9" s="98" t="e">
        <f>Puntajes!U257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IF((Q20*Q10-Q6^2)&gt;0,(Q20*Q8-Q6*Q7)/(Q20*Q10-Q6^2),0)</f>
        <v>#REF!</v>
      </c>
      <c r="L9" s="104" t="e">
        <f>IF(Q17&gt;0,(Q16-Q20*LN(L8))/Q17,0)</f>
        <v>#REF!</v>
      </c>
      <c r="M9" s="104" t="e">
        <f>IF(Q6&gt;0,(Q16-Q20*LN(M8))/Q6,0)</f>
        <v>#REF!</v>
      </c>
      <c r="N9" s="103" t="e">
        <f>IF((Q20*Q14-Q17^2)&gt;0,(Q20*Q19-Q17*Q7)/(Q20*Q14-Q17^2),0)</f>
        <v>#REF!</v>
      </c>
      <c r="O9" s="88"/>
      <c r="P9" s="88"/>
      <c r="Q9" s="90"/>
      <c r="R9" s="88"/>
      <c r="S9" s="90" t="e">
        <f t="shared" si="4"/>
        <v>#REF!</v>
      </c>
      <c r="T9" s="90">
        <f t="shared" si="5"/>
        <v>576</v>
      </c>
      <c r="U9" s="90" t="e">
        <f t="shared" si="5"/>
        <v>#REF!</v>
      </c>
      <c r="V9" s="73">
        <f t="shared" si="6"/>
        <v>3.1780538303479458</v>
      </c>
      <c r="W9" s="73">
        <f t="shared" si="7"/>
        <v>10.100026148589249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23" si="12">+V9*X9</f>
        <v>#REF!</v>
      </c>
    </row>
    <row r="10" spans="2:28" ht="14.25">
      <c r="B10" s="96">
        <v>3</v>
      </c>
      <c r="C10" s="97">
        <f>Puntajes!Q258</f>
        <v>30</v>
      </c>
      <c r="D10" s="98" t="e">
        <f>Puntajes!U258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IF(((Q20*Q10-Q6^2)*(Q20*Q11-Q7^2))^0.5&gt;0,(Q20*Q8-Q6*Q7)/((Q20*Q10-Q6^2)*(Q20*Q11-Q7^2))^0.5,0)</f>
        <v>#REF!</v>
      </c>
      <c r="L10" s="104" t="e">
        <f>IF((Q20*Q14-Q17^2)*(Q20*Q15-Q16^2)&gt;0,(Q20*Q18-Q17*Q16)/((Q20*Q14-Q17^2)*(Q20*Q15-Q16^2))^0.5,0)</f>
        <v>#REF!</v>
      </c>
      <c r="M10" s="104" t="e">
        <f>IF((Q20*Q10-Q6^2)*(Q20*Q15-Q16^2)&gt;0,(Q20*Q13-Q6*Q16)/((Q20*Q10-Q6^2)*(Q20*Q15-Q16^2))^0.5,0)</f>
        <v>#REF!</v>
      </c>
      <c r="N10" s="105" t="e">
        <f>IF(C8=0,0,(Q20*Q19-Q17*Q7)/((Q20*Q14-Q17^2)*(Q20*Q11-Q7^2))^0.5)</f>
        <v>#REF!</v>
      </c>
      <c r="O10" s="88" t="s">
        <v>40</v>
      </c>
      <c r="P10" s="88"/>
      <c r="Q10" s="90">
        <f>+T24</f>
        <v>45050</v>
      </c>
      <c r="R10" s="88"/>
      <c r="S10" s="90" t="e">
        <f t="shared" si="4"/>
        <v>#REF!</v>
      </c>
      <c r="T10" s="90">
        <f t="shared" si="5"/>
        <v>900</v>
      </c>
      <c r="U10" s="90" t="e">
        <f t="shared" si="5"/>
        <v>#REF!</v>
      </c>
      <c r="V10" s="73">
        <f t="shared" si="6"/>
        <v>3.4011973816621555</v>
      </c>
      <c r="W10" s="73">
        <f t="shared" si="7"/>
        <v>11.568143629025503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Puntajes!Q259</f>
        <v>32</v>
      </c>
      <c r="D11" s="98" t="e">
        <f>Puntajes!U259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107" t="e">
        <f>(L10)^2</f>
        <v>#REF!</v>
      </c>
      <c r="M11" s="107" t="e">
        <f>(M10)^2</f>
        <v>#REF!</v>
      </c>
      <c r="N11" s="108" t="e">
        <f>N10^2</f>
        <v>#REF!</v>
      </c>
      <c r="O11" s="88" t="s">
        <v>42</v>
      </c>
      <c r="P11" s="88"/>
      <c r="Q11" s="90" t="e">
        <f>+U24</f>
        <v>#REF!</v>
      </c>
      <c r="R11" s="88"/>
      <c r="S11" s="90" t="e">
        <f t="shared" si="4"/>
        <v>#REF!</v>
      </c>
      <c r="T11" s="90">
        <f t="shared" si="5"/>
        <v>1024</v>
      </c>
      <c r="U11" s="90" t="e">
        <f t="shared" si="5"/>
        <v>#REF!</v>
      </c>
      <c r="V11" s="73">
        <f t="shared" si="6"/>
        <v>3.4657359027997265</v>
      </c>
      <c r="W11" s="73">
        <f t="shared" si="7"/>
        <v>12.011325347955035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 ht="12.75">
      <c r="B12" s="96">
        <v>5</v>
      </c>
      <c r="C12" s="97">
        <f>Puntajes!Q260</f>
        <v>28</v>
      </c>
      <c r="D12" s="98" t="e">
        <f>Puntajes!U260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/>
      <c r="P12" s="88"/>
      <c r="Q12" s="90"/>
      <c r="R12" s="88"/>
      <c r="S12" s="90" t="e">
        <f t="shared" si="4"/>
        <v>#REF!</v>
      </c>
      <c r="T12" s="90">
        <f t="shared" si="5"/>
        <v>784</v>
      </c>
      <c r="U12" s="90" t="e">
        <f t="shared" si="5"/>
        <v>#REF!</v>
      </c>
      <c r="V12" s="73">
        <f t="shared" si="6"/>
        <v>3.3322045101752038</v>
      </c>
      <c r="W12" s="73">
        <f t="shared" si="7"/>
        <v>11.10358689763197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 ht="12.75">
      <c r="B13" s="96">
        <v>6</v>
      </c>
      <c r="C13" s="97">
        <f>Puntajes!Q261</f>
        <v>58</v>
      </c>
      <c r="D13" s="98" t="e">
        <f>Puntajes!U261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43</v>
      </c>
      <c r="P13" s="88"/>
      <c r="Q13" s="90" t="e">
        <f>+Z24</f>
        <v>#REF!</v>
      </c>
      <c r="R13" s="88"/>
      <c r="S13" s="90" t="e">
        <f t="shared" si="4"/>
        <v>#REF!</v>
      </c>
      <c r="T13" s="90">
        <f t="shared" si="5"/>
        <v>3364</v>
      </c>
      <c r="U13" s="90" t="e">
        <f t="shared" si="5"/>
        <v>#REF!</v>
      </c>
      <c r="V13" s="73">
        <f t="shared" si="6"/>
        <v>4.0604430105464191</v>
      </c>
      <c r="W13" s="73">
        <f t="shared" si="7"/>
        <v>16.487197441895269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4.25">
      <c r="B14" s="96">
        <v>7</v>
      </c>
      <c r="C14" s="97">
        <f>Puntajes!Q262</f>
        <v>68</v>
      </c>
      <c r="D14" s="98" t="e">
        <f>Puntajes!U262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44</v>
      </c>
      <c r="P14" s="88"/>
      <c r="Q14" s="90">
        <f>+W24</f>
        <v>224.47531501928128</v>
      </c>
      <c r="R14" s="88"/>
      <c r="S14" s="90" t="e">
        <f t="shared" si="4"/>
        <v>#REF!</v>
      </c>
      <c r="T14" s="90">
        <f t="shared" si="5"/>
        <v>4624</v>
      </c>
      <c r="U14" s="90" t="e">
        <f t="shared" si="5"/>
        <v>#REF!</v>
      </c>
      <c r="V14" s="73">
        <f t="shared" si="6"/>
        <v>4.219507705176107</v>
      </c>
      <c r="W14" s="73">
        <f t="shared" si="7"/>
        <v>17.804245274040536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4.25">
      <c r="B15" s="96">
        <v>8</v>
      </c>
      <c r="C15" s="97">
        <f>Puntajes!Q263</f>
        <v>69</v>
      </c>
      <c r="D15" s="98" t="e">
        <f>Puntajes!U263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45</v>
      </c>
      <c r="P15" s="88"/>
      <c r="Q15" s="90" t="e">
        <f>+Y24</f>
        <v>#REF!</v>
      </c>
      <c r="R15" s="88"/>
      <c r="S15" s="90" t="e">
        <f t="shared" si="4"/>
        <v>#REF!</v>
      </c>
      <c r="T15" s="90">
        <f t="shared" si="5"/>
        <v>4761</v>
      </c>
      <c r="U15" s="90" t="e">
        <f t="shared" si="5"/>
        <v>#REF!</v>
      </c>
      <c r="V15" s="73">
        <f t="shared" si="6"/>
        <v>4.2341065045972597</v>
      </c>
      <c r="W15" s="73">
        <f t="shared" si="7"/>
        <v>17.927657892272823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 ht="12.75">
      <c r="B16" s="96">
        <v>9</v>
      </c>
      <c r="C16" s="97">
        <f>Puntajes!Q264</f>
        <v>20</v>
      </c>
      <c r="D16" s="98" t="e">
        <f>Puntajes!U264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46</v>
      </c>
      <c r="P16" s="88"/>
      <c r="Q16" s="90" t="e">
        <f>+X24</f>
        <v>#REF!</v>
      </c>
      <c r="R16" s="88"/>
      <c r="S16" s="90" t="e">
        <f t="shared" si="4"/>
        <v>#REF!</v>
      </c>
      <c r="T16" s="90">
        <f t="shared" si="5"/>
        <v>400</v>
      </c>
      <c r="U16" s="90" t="e">
        <f t="shared" si="5"/>
        <v>#REF!</v>
      </c>
      <c r="V16" s="73">
        <f t="shared" si="6"/>
        <v>2.9957322735539909</v>
      </c>
      <c r="W16" s="73">
        <f t="shared" si="7"/>
        <v>8.9744118548129634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 ht="12.75">
      <c r="B17" s="96">
        <v>10</v>
      </c>
      <c r="C17" s="97">
        <f>Puntajes!Q265</f>
        <v>24</v>
      </c>
      <c r="D17" s="98" t="e">
        <f>Puntajes!U265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47</v>
      </c>
      <c r="P17" s="88"/>
      <c r="Q17" s="90">
        <f>+V24</f>
        <v>59.338022447760551</v>
      </c>
      <c r="R17" s="88"/>
      <c r="S17" s="90" t="e">
        <f t="shared" si="4"/>
        <v>#REF!</v>
      </c>
      <c r="T17" s="90">
        <f t="shared" si="5"/>
        <v>576</v>
      </c>
      <c r="U17" s="90" t="e">
        <f t="shared" si="5"/>
        <v>#REF!</v>
      </c>
      <c r="V17" s="73">
        <f t="shared" si="6"/>
        <v>3.1780538303479458</v>
      </c>
      <c r="W17" s="73">
        <f t="shared" si="7"/>
        <v>10.100026148589249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 ht="12.75">
      <c r="B18" s="96">
        <v>11</v>
      </c>
      <c r="C18" s="97">
        <f>Puntajes!Q266</f>
        <v>32</v>
      </c>
      <c r="D18" s="98" t="e">
        <f>Puntajes!U266</f>
        <v>#REF!</v>
      </c>
      <c r="E18" s="99" t="e">
        <f t="shared" si="0"/>
        <v>#REF!</v>
      </c>
      <c r="F18" s="99" t="e">
        <f t="shared" si="1"/>
        <v>#REF!</v>
      </c>
      <c r="G18" s="99" t="e">
        <f t="shared" si="2"/>
        <v>#REF!</v>
      </c>
      <c r="H18" s="99" t="e">
        <f t="shared" si="3"/>
        <v>#REF!</v>
      </c>
      <c r="I18" s="88"/>
      <c r="N18" s="89"/>
      <c r="O18" s="88" t="s">
        <v>48</v>
      </c>
      <c r="P18" s="88"/>
      <c r="Q18" s="90" t="e">
        <f>+AB24</f>
        <v>#REF!</v>
      </c>
      <c r="R18" s="88"/>
      <c r="S18" s="90" t="e">
        <f t="shared" si="4"/>
        <v>#REF!</v>
      </c>
      <c r="T18" s="90">
        <f t="shared" si="5"/>
        <v>1024</v>
      </c>
      <c r="U18" s="90" t="e">
        <f t="shared" si="5"/>
        <v>#REF!</v>
      </c>
      <c r="V18" s="73">
        <f t="shared" si="6"/>
        <v>3.4657359027997265</v>
      </c>
      <c r="W18" s="73">
        <f t="shared" si="7"/>
        <v>12.011325347955035</v>
      </c>
      <c r="X18" s="73" t="e">
        <f t="shared" si="8"/>
        <v>#REF!</v>
      </c>
      <c r="Y18" s="73" t="e">
        <f t="shared" si="9"/>
        <v>#REF!</v>
      </c>
      <c r="Z18" s="73" t="e">
        <f t="shared" si="10"/>
        <v>#REF!</v>
      </c>
      <c r="AA18" s="73" t="e">
        <f t="shared" si="11"/>
        <v>#REF!</v>
      </c>
      <c r="AB18" s="73" t="e">
        <f t="shared" si="12"/>
        <v>#REF!</v>
      </c>
    </row>
    <row r="19" spans="2:28" ht="12.75">
      <c r="B19" s="96">
        <v>12</v>
      </c>
      <c r="C19" s="97">
        <f>Puntajes!Q267</f>
        <v>34</v>
      </c>
      <c r="D19" s="98" t="e">
        <f>Puntajes!U267</f>
        <v>#REF!</v>
      </c>
      <c r="E19" s="99" t="e">
        <f t="shared" si="0"/>
        <v>#REF!</v>
      </c>
      <c r="F19" s="99" t="e">
        <f t="shared" si="1"/>
        <v>#REF!</v>
      </c>
      <c r="G19" s="99" t="e">
        <f t="shared" si="2"/>
        <v>#REF!</v>
      </c>
      <c r="H19" s="99" t="e">
        <f t="shared" si="3"/>
        <v>#REF!</v>
      </c>
      <c r="I19" s="88"/>
      <c r="N19" s="89"/>
      <c r="O19" s="88" t="s">
        <v>49</v>
      </c>
      <c r="P19" s="88"/>
      <c r="Q19" s="90" t="e">
        <f>+AA24</f>
        <v>#REF!</v>
      </c>
      <c r="R19" s="88"/>
      <c r="S19" s="90" t="e">
        <f t="shared" si="4"/>
        <v>#REF!</v>
      </c>
      <c r="T19" s="90">
        <f t="shared" si="5"/>
        <v>1156</v>
      </c>
      <c r="U19" s="90" t="e">
        <f t="shared" si="5"/>
        <v>#REF!</v>
      </c>
      <c r="V19" s="73">
        <f t="shared" si="6"/>
        <v>3.5263605246161616</v>
      </c>
      <c r="W19" s="73">
        <f t="shared" si="7"/>
        <v>12.43521854957117</v>
      </c>
      <c r="X19" s="73" t="e">
        <f t="shared" si="8"/>
        <v>#REF!</v>
      </c>
      <c r="Y19" s="73" t="e">
        <f t="shared" si="9"/>
        <v>#REF!</v>
      </c>
      <c r="Z19" s="73" t="e">
        <f t="shared" si="10"/>
        <v>#REF!</v>
      </c>
      <c r="AA19" s="73" t="e">
        <f t="shared" si="11"/>
        <v>#REF!</v>
      </c>
      <c r="AB19" s="73" t="e">
        <f t="shared" si="12"/>
        <v>#REF!</v>
      </c>
    </row>
    <row r="20" spans="2:28" ht="12.75">
      <c r="B20" s="96">
        <v>13</v>
      </c>
      <c r="C20" s="97">
        <f>Puntajes!Q268</f>
        <v>48</v>
      </c>
      <c r="D20" s="98" t="e">
        <f>Puntajes!U268</f>
        <v>#REF!</v>
      </c>
      <c r="E20" s="99" t="e">
        <f t="shared" si="0"/>
        <v>#REF!</v>
      </c>
      <c r="F20" s="99" t="e">
        <f t="shared" si="1"/>
        <v>#REF!</v>
      </c>
      <c r="G20" s="99" t="e">
        <f t="shared" si="2"/>
        <v>#REF!</v>
      </c>
      <c r="H20" s="99" t="e">
        <f t="shared" si="3"/>
        <v>#REF!</v>
      </c>
      <c r="I20" s="88"/>
      <c r="N20" s="89"/>
      <c r="O20" s="88" t="s">
        <v>50</v>
      </c>
      <c r="P20" s="88"/>
      <c r="Q20" s="90">
        <f>COUNTA(C8:C23)</f>
        <v>16</v>
      </c>
      <c r="R20" s="88"/>
      <c r="S20" s="90" t="e">
        <f t="shared" si="4"/>
        <v>#REF!</v>
      </c>
      <c r="T20" s="90">
        <f t="shared" si="5"/>
        <v>2304</v>
      </c>
      <c r="U20" s="90" t="e">
        <f t="shared" si="5"/>
        <v>#REF!</v>
      </c>
      <c r="V20" s="73">
        <f t="shared" si="6"/>
        <v>3.8712010109078911</v>
      </c>
      <c r="W20" s="73">
        <f t="shared" si="7"/>
        <v>14.986197266854278</v>
      </c>
      <c r="X20" s="73" t="e">
        <f t="shared" si="8"/>
        <v>#REF!</v>
      </c>
      <c r="Y20" s="73" t="e">
        <f t="shared" si="9"/>
        <v>#REF!</v>
      </c>
      <c r="Z20" s="73" t="e">
        <f t="shared" si="10"/>
        <v>#REF!</v>
      </c>
      <c r="AA20" s="73" t="e">
        <f t="shared" si="11"/>
        <v>#REF!</v>
      </c>
      <c r="AB20" s="73" t="e">
        <f t="shared" si="12"/>
        <v>#REF!</v>
      </c>
    </row>
    <row r="21" spans="2:28" ht="12.75">
      <c r="B21" s="96">
        <v>14</v>
      </c>
      <c r="C21" s="97">
        <f>Puntajes!Q269</f>
        <v>80</v>
      </c>
      <c r="D21" s="98" t="e">
        <f>Puntajes!U269</f>
        <v>#REF!</v>
      </c>
      <c r="E21" s="99" t="e">
        <f t="shared" si="0"/>
        <v>#REF!</v>
      </c>
      <c r="F21" s="99" t="e">
        <f t="shared" si="1"/>
        <v>#REF!</v>
      </c>
      <c r="G21" s="99" t="e">
        <f t="shared" si="2"/>
        <v>#REF!</v>
      </c>
      <c r="H21" s="99" t="e">
        <f t="shared" si="3"/>
        <v>#REF!</v>
      </c>
      <c r="I21" s="88"/>
      <c r="N21" s="89"/>
      <c r="O21" s="109"/>
      <c r="P21" s="109"/>
      <c r="Q21" s="110"/>
      <c r="R21" s="109"/>
      <c r="S21" s="90" t="e">
        <f t="shared" si="4"/>
        <v>#REF!</v>
      </c>
      <c r="T21" s="90">
        <f t="shared" si="5"/>
        <v>6400</v>
      </c>
      <c r="U21" s="90" t="e">
        <f t="shared" si="5"/>
        <v>#REF!</v>
      </c>
      <c r="V21" s="73">
        <f t="shared" si="6"/>
        <v>4.3820266346738812</v>
      </c>
      <c r="W21" s="73">
        <f t="shared" si="7"/>
        <v>19.202157426991302</v>
      </c>
      <c r="X21" s="73" t="e">
        <f t="shared" si="8"/>
        <v>#REF!</v>
      </c>
      <c r="Y21" s="73" t="e">
        <f t="shared" si="9"/>
        <v>#REF!</v>
      </c>
      <c r="Z21" s="73" t="e">
        <f t="shared" si="10"/>
        <v>#REF!</v>
      </c>
      <c r="AA21" s="73" t="e">
        <f t="shared" si="11"/>
        <v>#REF!</v>
      </c>
      <c r="AB21" s="73" t="e">
        <f t="shared" si="12"/>
        <v>#REF!</v>
      </c>
    </row>
    <row r="22" spans="2:28" ht="12.75">
      <c r="B22" s="96">
        <v>15</v>
      </c>
      <c r="C22" s="97">
        <f>Puntajes!Q270</f>
        <v>89</v>
      </c>
      <c r="D22" s="98" t="e">
        <f>Puntajes!U270</f>
        <v>#REF!</v>
      </c>
      <c r="E22" s="99" t="e">
        <f t="shared" si="0"/>
        <v>#REF!</v>
      </c>
      <c r="F22" s="99" t="e">
        <f t="shared" si="1"/>
        <v>#REF!</v>
      </c>
      <c r="G22" s="99" t="e">
        <f t="shared" si="2"/>
        <v>#REF!</v>
      </c>
      <c r="H22" s="99" t="e">
        <f t="shared" si="3"/>
        <v>#REF!</v>
      </c>
      <c r="I22" s="88"/>
      <c r="N22" s="89"/>
      <c r="O22" s="88"/>
      <c r="P22" s="88"/>
      <c r="Q22" s="90"/>
      <c r="R22" s="88"/>
      <c r="S22" s="90" t="e">
        <f t="shared" si="4"/>
        <v>#REF!</v>
      </c>
      <c r="T22" s="90">
        <f t="shared" si="5"/>
        <v>7921</v>
      </c>
      <c r="U22" s="90" t="e">
        <f t="shared" si="5"/>
        <v>#REF!</v>
      </c>
      <c r="V22" s="73">
        <f t="shared" si="6"/>
        <v>4.4886363697321396</v>
      </c>
      <c r="W22" s="73">
        <f t="shared" si="7"/>
        <v>20.147856459682121</v>
      </c>
      <c r="X22" s="73" t="e">
        <f t="shared" si="8"/>
        <v>#REF!</v>
      </c>
      <c r="Y22" s="73" t="e">
        <f t="shared" si="9"/>
        <v>#REF!</v>
      </c>
      <c r="Z22" s="73" t="e">
        <f t="shared" si="10"/>
        <v>#REF!</v>
      </c>
      <c r="AA22" s="73" t="e">
        <f t="shared" si="11"/>
        <v>#REF!</v>
      </c>
      <c r="AB22" s="73" t="e">
        <f t="shared" si="12"/>
        <v>#REF!</v>
      </c>
    </row>
    <row r="23" spans="2:28" ht="12.75">
      <c r="B23" s="96">
        <v>16</v>
      </c>
      <c r="C23" s="97">
        <f>Puntajes!Q271</f>
        <v>94</v>
      </c>
      <c r="D23" s="98" t="e">
        <f>Puntajes!U271</f>
        <v>#REF!</v>
      </c>
      <c r="E23" s="99" t="e">
        <f t="shared" si="0"/>
        <v>#REF!</v>
      </c>
      <c r="F23" s="99" t="e">
        <f t="shared" si="1"/>
        <v>#REF!</v>
      </c>
      <c r="G23" s="99" t="e">
        <f t="shared" si="2"/>
        <v>#REF!</v>
      </c>
      <c r="H23" s="99" t="e">
        <f t="shared" si="3"/>
        <v>#REF!</v>
      </c>
      <c r="I23" s="88"/>
      <c r="N23" s="89"/>
      <c r="O23" s="90"/>
      <c r="P23" s="90"/>
      <c r="S23" s="90" t="e">
        <f t="shared" si="4"/>
        <v>#REF!</v>
      </c>
      <c r="T23" s="90">
        <f t="shared" si="5"/>
        <v>8836</v>
      </c>
      <c r="U23" s="90" t="e">
        <f t="shared" si="5"/>
        <v>#REF!</v>
      </c>
      <c r="V23" s="73">
        <f t="shared" si="6"/>
        <v>4.5432947822700038</v>
      </c>
      <c r="W23" s="73">
        <f t="shared" si="7"/>
        <v>20.641527478601841</v>
      </c>
      <c r="X23" s="73" t="e">
        <f t="shared" si="8"/>
        <v>#REF!</v>
      </c>
      <c r="Y23" s="73" t="e">
        <f t="shared" si="9"/>
        <v>#REF!</v>
      </c>
      <c r="Z23" s="73" t="e">
        <f t="shared" si="10"/>
        <v>#REF!</v>
      </c>
      <c r="AA23" s="73" t="e">
        <f t="shared" si="11"/>
        <v>#REF!</v>
      </c>
      <c r="AB23" s="73" t="e">
        <f t="shared" si="12"/>
        <v>#REF!</v>
      </c>
    </row>
    <row r="24" spans="2:28" ht="12.75">
      <c r="B24" s="114"/>
      <c r="C24" s="114"/>
      <c r="I24" s="88"/>
      <c r="N24" s="89"/>
      <c r="O24" s="90"/>
      <c r="P24" s="90"/>
      <c r="S24" s="110" t="e">
        <f t="shared" ref="S24:AB24" si="13">SUM(S8:S23)</f>
        <v>#REF!</v>
      </c>
      <c r="T24" s="110">
        <f t="shared" si="13"/>
        <v>45050</v>
      </c>
      <c r="U24" s="110" t="e">
        <f t="shared" si="13"/>
        <v>#REF!</v>
      </c>
      <c r="V24" s="111">
        <f t="shared" si="13"/>
        <v>59.338022447760551</v>
      </c>
      <c r="W24" s="111">
        <f t="shared" si="13"/>
        <v>224.47531501928128</v>
      </c>
      <c r="X24" s="111" t="e">
        <f t="shared" si="13"/>
        <v>#REF!</v>
      </c>
      <c r="Y24" s="111" t="e">
        <f t="shared" si="13"/>
        <v>#REF!</v>
      </c>
      <c r="Z24" s="111" t="e">
        <f t="shared" si="13"/>
        <v>#REF!</v>
      </c>
      <c r="AA24" s="111" t="e">
        <f t="shared" si="13"/>
        <v>#REF!</v>
      </c>
      <c r="AB24" s="111" t="e">
        <f t="shared" si="13"/>
        <v>#REF!</v>
      </c>
    </row>
    <row r="25" spans="2:28" ht="14.25">
      <c r="B25" s="114"/>
      <c r="C25" s="114"/>
      <c r="I25" s="109"/>
      <c r="O25" s="90"/>
      <c r="P25" s="90"/>
      <c r="S25" s="90" t="s">
        <v>26</v>
      </c>
      <c r="T25" s="90" t="s">
        <v>27</v>
      </c>
      <c r="U25" s="90" t="s">
        <v>28</v>
      </c>
      <c r="V25" s="73" t="s">
        <v>29</v>
      </c>
      <c r="W25" s="73" t="s">
        <v>30</v>
      </c>
      <c r="X25" s="73" t="s">
        <v>31</v>
      </c>
      <c r="Y25" s="73" t="s">
        <v>32</v>
      </c>
      <c r="Z25" s="73" t="s">
        <v>33</v>
      </c>
      <c r="AA25" s="73" t="s">
        <v>34</v>
      </c>
      <c r="AB25" s="73" t="s">
        <v>35</v>
      </c>
    </row>
    <row r="26" spans="2:28" ht="12.75">
      <c r="B26" s="114"/>
      <c r="C26" s="114"/>
      <c r="I26" s="88"/>
      <c r="O26" s="90"/>
      <c r="P26" s="90"/>
    </row>
    <row r="27" spans="2:28" ht="6.75" customHeight="1">
      <c r="B27" s="114"/>
      <c r="C27" s="114"/>
      <c r="I27" s="88"/>
      <c r="J27" s="88"/>
      <c r="K27" s="88"/>
      <c r="L27" s="90"/>
      <c r="M27" s="88"/>
      <c r="N27" s="90"/>
      <c r="O27" s="90"/>
      <c r="P27" s="90"/>
    </row>
    <row r="28" spans="2:28" ht="23.25" customHeight="1">
      <c r="B28" s="114"/>
      <c r="C28" s="114"/>
      <c r="I28" s="88"/>
      <c r="J28" s="88"/>
      <c r="K28" s="88"/>
      <c r="L28" s="90"/>
      <c r="M28" s="88"/>
      <c r="N28" s="90"/>
      <c r="O28" s="90"/>
      <c r="P28" s="90"/>
    </row>
    <row r="29" spans="2:28" ht="12.75">
      <c r="B29" s="114"/>
      <c r="C29" s="114"/>
      <c r="I29" s="88"/>
      <c r="J29" s="88"/>
      <c r="K29" s="88"/>
      <c r="L29" s="90"/>
      <c r="M29" s="88"/>
      <c r="N29" s="90"/>
      <c r="O29" s="90"/>
      <c r="P29" s="90"/>
    </row>
    <row r="30" spans="2:28" ht="12.75">
      <c r="B30" s="112"/>
      <c r="C30" s="114"/>
      <c r="D30" s="115"/>
      <c r="E30" s="116"/>
      <c r="F30" s="116"/>
      <c r="G30" s="116"/>
      <c r="H30" s="116"/>
      <c r="I30" s="88"/>
      <c r="J30" s="88"/>
      <c r="K30" s="88"/>
      <c r="L30" s="90"/>
      <c r="M30" s="88"/>
      <c r="N30" s="90"/>
      <c r="O30" s="90"/>
      <c r="P30" s="90"/>
    </row>
    <row r="31" spans="2:28" ht="12.75">
      <c r="B31" s="513" t="s">
        <v>51</v>
      </c>
      <c r="C31" s="513"/>
      <c r="D31" s="513"/>
      <c r="E31" s="513"/>
      <c r="F31" s="513"/>
      <c r="G31" s="513"/>
      <c r="H31" s="513"/>
      <c r="I31" s="88"/>
      <c r="J31" s="88"/>
      <c r="K31" s="88"/>
      <c r="L31" s="90"/>
      <c r="M31" s="88"/>
      <c r="N31" s="90"/>
      <c r="O31" s="90"/>
      <c r="P31" s="90"/>
    </row>
    <row r="32" spans="2:28" ht="12.75">
      <c r="B32" s="114"/>
      <c r="C32" s="114"/>
      <c r="D32" s="115"/>
      <c r="E32" s="116"/>
      <c r="F32" s="116"/>
      <c r="G32" s="116"/>
      <c r="H32" s="116"/>
      <c r="I32" s="513"/>
      <c r="J32" s="513"/>
      <c r="K32" s="513"/>
      <c r="L32" s="513"/>
      <c r="M32" s="513"/>
      <c r="N32" s="90"/>
      <c r="O32" s="90"/>
      <c r="P32" s="90"/>
    </row>
    <row r="33" spans="2:16" ht="12.75">
      <c r="B33" s="117" t="s">
        <v>10</v>
      </c>
      <c r="C33" s="118" t="s">
        <v>52</v>
      </c>
      <c r="D33" s="119" t="s">
        <v>12</v>
      </c>
      <c r="E33" s="119" t="s">
        <v>13</v>
      </c>
      <c r="F33" s="119" t="s">
        <v>14</v>
      </c>
      <c r="G33" s="120" t="s">
        <v>15</v>
      </c>
      <c r="H33" s="73"/>
      <c r="I33" s="88"/>
      <c r="J33" s="88"/>
      <c r="K33" s="88"/>
      <c r="L33" s="90"/>
      <c r="M33" s="88"/>
      <c r="N33" s="90"/>
      <c r="O33" s="90"/>
      <c r="P33" s="90"/>
    </row>
    <row r="34" spans="2:16" ht="12.75">
      <c r="B34" s="122">
        <v>1</v>
      </c>
      <c r="C34" s="121"/>
      <c r="D34" s="123" t="e">
        <f t="shared" ref="D34:D83" si="14">+$K$8+$K$9*B34</f>
        <v>#REF!</v>
      </c>
      <c r="E34" s="123" t="e">
        <f t="shared" ref="E34:E83" si="15">IF($L$9&gt;0,+$L$8*B34^$L$9,0)</f>
        <v>#REF!</v>
      </c>
      <c r="F34" s="123" t="e">
        <f t="shared" ref="F34:F83" si="16">IF(B34&gt;0,+$M$8*EXP($M$9*B34),0)</f>
        <v>#REF!</v>
      </c>
      <c r="G34" s="124" t="e">
        <f t="shared" ref="G34:G83" si="17">IF(B34&gt;0,+$N$8+$N$9*LN(B34),0)</f>
        <v>#REF!</v>
      </c>
      <c r="H34" s="73"/>
      <c r="I34" s="117" t="s">
        <v>10</v>
      </c>
      <c r="J34" s="118" t="s">
        <v>52</v>
      </c>
      <c r="K34" s="119" t="s">
        <v>12</v>
      </c>
      <c r="L34" s="119" t="s">
        <v>13</v>
      </c>
      <c r="M34" s="119" t="s">
        <v>14</v>
      </c>
      <c r="N34" s="120" t="s">
        <v>15</v>
      </c>
      <c r="O34" s="90"/>
      <c r="P34" s="90"/>
    </row>
    <row r="35" spans="2:16" ht="12.75">
      <c r="B35" s="122">
        <v>2</v>
      </c>
      <c r="C35" s="121"/>
      <c r="D35" s="123" t="e">
        <f t="shared" si="14"/>
        <v>#REF!</v>
      </c>
      <c r="E35" s="123" t="e">
        <f t="shared" si="15"/>
        <v>#REF!</v>
      </c>
      <c r="F35" s="123" t="e">
        <f t="shared" si="16"/>
        <v>#REF!</v>
      </c>
      <c r="G35" s="124" t="e">
        <f t="shared" si="17"/>
        <v>#REF!</v>
      </c>
      <c r="H35" s="73"/>
      <c r="I35" s="122">
        <v>51</v>
      </c>
      <c r="J35" s="125"/>
      <c r="K35" s="123" t="e">
        <f t="shared" ref="K35:K83" si="18">+$K$8+$K$9*I35</f>
        <v>#REF!</v>
      </c>
      <c r="L35" s="123" t="e">
        <f t="shared" ref="L35:L84" si="19">IF($L$9&gt;0,+$L$8*I35^$L$9,0)</f>
        <v>#REF!</v>
      </c>
      <c r="M35" s="123" t="e">
        <f t="shared" ref="M35:M84" si="20">IF(I35&gt;0,+$M$8*EXP($M$9*I35),0)</f>
        <v>#REF!</v>
      </c>
      <c r="N35" s="124" t="e">
        <f t="shared" ref="N35:N84" si="21">IF(I35&gt;0,+$N$8+$N$9*LN(I35),0)</f>
        <v>#REF!</v>
      </c>
      <c r="O35" s="90"/>
      <c r="P35" s="90"/>
    </row>
    <row r="36" spans="2:16" ht="12.75">
      <c r="B36" s="122">
        <v>3</v>
      </c>
      <c r="C36" s="121"/>
      <c r="D36" s="123" t="e">
        <f t="shared" si="14"/>
        <v>#REF!</v>
      </c>
      <c r="E36" s="123" t="e">
        <f t="shared" si="15"/>
        <v>#REF!</v>
      </c>
      <c r="F36" s="123" t="e">
        <f t="shared" si="16"/>
        <v>#REF!</v>
      </c>
      <c r="G36" s="124" t="e">
        <f t="shared" si="17"/>
        <v>#REF!</v>
      </c>
      <c r="H36" s="73"/>
      <c r="I36" s="122">
        <v>52</v>
      </c>
      <c r="J36" s="125"/>
      <c r="K36" s="123" t="e">
        <f t="shared" si="18"/>
        <v>#REF!</v>
      </c>
      <c r="L36" s="123" t="e">
        <f t="shared" si="19"/>
        <v>#REF!</v>
      </c>
      <c r="M36" s="123" t="e">
        <f t="shared" si="20"/>
        <v>#REF!</v>
      </c>
      <c r="N36" s="124" t="e">
        <f t="shared" si="21"/>
        <v>#REF!</v>
      </c>
    </row>
    <row r="37" spans="2:16" ht="12.75">
      <c r="B37" s="122">
        <v>4</v>
      </c>
      <c r="C37" s="121"/>
      <c r="D37" s="123" t="e">
        <f t="shared" si="14"/>
        <v>#REF!</v>
      </c>
      <c r="E37" s="123" t="e">
        <f t="shared" si="15"/>
        <v>#REF!</v>
      </c>
      <c r="F37" s="123" t="e">
        <f t="shared" si="16"/>
        <v>#REF!</v>
      </c>
      <c r="G37" s="124" t="e">
        <f t="shared" si="17"/>
        <v>#REF!</v>
      </c>
      <c r="H37" s="73"/>
      <c r="I37" s="122">
        <v>53</v>
      </c>
      <c r="J37" s="125"/>
      <c r="K37" s="123" t="e">
        <f t="shared" si="18"/>
        <v>#REF!</v>
      </c>
      <c r="L37" s="123" t="e">
        <f t="shared" si="19"/>
        <v>#REF!</v>
      </c>
      <c r="M37" s="123" t="e">
        <f t="shared" si="20"/>
        <v>#REF!</v>
      </c>
      <c r="N37" s="124" t="e">
        <f t="shared" si="21"/>
        <v>#REF!</v>
      </c>
    </row>
    <row r="38" spans="2:16" ht="12.75">
      <c r="B38" s="122">
        <v>5</v>
      </c>
      <c r="C38" s="121"/>
      <c r="D38" s="123" t="e">
        <f t="shared" si="14"/>
        <v>#REF!</v>
      </c>
      <c r="E38" s="123" t="e">
        <f t="shared" si="15"/>
        <v>#REF!</v>
      </c>
      <c r="F38" s="123" t="e">
        <f t="shared" si="16"/>
        <v>#REF!</v>
      </c>
      <c r="G38" s="124" t="e">
        <f t="shared" si="17"/>
        <v>#REF!</v>
      </c>
      <c r="H38" s="73"/>
      <c r="I38" s="122">
        <v>54</v>
      </c>
      <c r="J38" s="125"/>
      <c r="K38" s="123" t="e">
        <f t="shared" si="18"/>
        <v>#REF!</v>
      </c>
      <c r="L38" s="123" t="e">
        <f t="shared" si="19"/>
        <v>#REF!</v>
      </c>
      <c r="M38" s="123" t="e">
        <f t="shared" si="20"/>
        <v>#REF!</v>
      </c>
      <c r="N38" s="124" t="e">
        <f t="shared" si="21"/>
        <v>#REF!</v>
      </c>
    </row>
    <row r="39" spans="2:16" ht="12.75">
      <c r="B39" s="122">
        <v>6</v>
      </c>
      <c r="C39" s="121"/>
      <c r="D39" s="123" t="e">
        <f t="shared" si="14"/>
        <v>#REF!</v>
      </c>
      <c r="E39" s="123" t="e">
        <f t="shared" si="15"/>
        <v>#REF!</v>
      </c>
      <c r="F39" s="123" t="e">
        <f t="shared" si="16"/>
        <v>#REF!</v>
      </c>
      <c r="G39" s="124" t="e">
        <f t="shared" si="17"/>
        <v>#REF!</v>
      </c>
      <c r="H39" s="73"/>
      <c r="I39" s="122">
        <v>55</v>
      </c>
      <c r="J39" s="125"/>
      <c r="K39" s="123" t="e">
        <f t="shared" si="18"/>
        <v>#REF!</v>
      </c>
      <c r="L39" s="123" t="e">
        <f t="shared" si="19"/>
        <v>#REF!</v>
      </c>
      <c r="M39" s="123" t="e">
        <f t="shared" si="20"/>
        <v>#REF!</v>
      </c>
      <c r="N39" s="124" t="e">
        <f t="shared" si="21"/>
        <v>#REF!</v>
      </c>
    </row>
    <row r="40" spans="2:16" ht="12.75">
      <c r="B40" s="122">
        <v>7</v>
      </c>
      <c r="C40" s="121"/>
      <c r="D40" s="123" t="e">
        <f t="shared" si="14"/>
        <v>#REF!</v>
      </c>
      <c r="E40" s="123" t="e">
        <f t="shared" si="15"/>
        <v>#REF!</v>
      </c>
      <c r="F40" s="123" t="e">
        <f t="shared" si="16"/>
        <v>#REF!</v>
      </c>
      <c r="G40" s="124" t="e">
        <f t="shared" si="17"/>
        <v>#REF!</v>
      </c>
      <c r="H40" s="73"/>
      <c r="I40" s="122">
        <v>56</v>
      </c>
      <c r="J40" s="125"/>
      <c r="K40" s="123" t="e">
        <f t="shared" si="18"/>
        <v>#REF!</v>
      </c>
      <c r="L40" s="123" t="e">
        <f t="shared" si="19"/>
        <v>#REF!</v>
      </c>
      <c r="M40" s="123" t="e">
        <f t="shared" si="20"/>
        <v>#REF!</v>
      </c>
      <c r="N40" s="124" t="e">
        <f t="shared" si="21"/>
        <v>#REF!</v>
      </c>
    </row>
    <row r="41" spans="2:16" ht="12.75">
      <c r="B41" s="122">
        <v>8</v>
      </c>
      <c r="C41" s="121"/>
      <c r="D41" s="123" t="e">
        <f t="shared" si="14"/>
        <v>#REF!</v>
      </c>
      <c r="E41" s="123" t="e">
        <f t="shared" si="15"/>
        <v>#REF!</v>
      </c>
      <c r="F41" s="123" t="e">
        <f t="shared" si="16"/>
        <v>#REF!</v>
      </c>
      <c r="G41" s="124" t="e">
        <f t="shared" si="17"/>
        <v>#REF!</v>
      </c>
      <c r="H41" s="73"/>
      <c r="I41" s="122">
        <v>57</v>
      </c>
      <c r="J41" s="125"/>
      <c r="K41" s="123" t="e">
        <f t="shared" si="18"/>
        <v>#REF!</v>
      </c>
      <c r="L41" s="123" t="e">
        <f t="shared" si="19"/>
        <v>#REF!</v>
      </c>
      <c r="M41" s="123" t="e">
        <f t="shared" si="20"/>
        <v>#REF!</v>
      </c>
      <c r="N41" s="124" t="e">
        <f t="shared" si="21"/>
        <v>#REF!</v>
      </c>
    </row>
    <row r="42" spans="2:16" ht="12.75">
      <c r="B42" s="122">
        <v>9</v>
      </c>
      <c r="C42" s="121"/>
      <c r="D42" s="123" t="e">
        <f t="shared" si="14"/>
        <v>#REF!</v>
      </c>
      <c r="E42" s="123" t="e">
        <f t="shared" si="15"/>
        <v>#REF!</v>
      </c>
      <c r="F42" s="123" t="e">
        <f t="shared" si="16"/>
        <v>#REF!</v>
      </c>
      <c r="G42" s="124" t="e">
        <f t="shared" si="17"/>
        <v>#REF!</v>
      </c>
      <c r="H42" s="73"/>
      <c r="I42" s="122">
        <v>58</v>
      </c>
      <c r="J42" s="125"/>
      <c r="K42" s="123" t="e">
        <f t="shared" si="18"/>
        <v>#REF!</v>
      </c>
      <c r="L42" s="123" t="e">
        <f t="shared" si="19"/>
        <v>#REF!</v>
      </c>
      <c r="M42" s="123" t="e">
        <f t="shared" si="20"/>
        <v>#REF!</v>
      </c>
      <c r="N42" s="124" t="e">
        <f t="shared" si="21"/>
        <v>#REF!</v>
      </c>
    </row>
    <row r="43" spans="2:16" ht="12.75">
      <c r="B43" s="122">
        <v>10</v>
      </c>
      <c r="C43" s="121"/>
      <c r="D43" s="123" t="e">
        <f t="shared" si="14"/>
        <v>#REF!</v>
      </c>
      <c r="E43" s="123" t="e">
        <f t="shared" si="15"/>
        <v>#REF!</v>
      </c>
      <c r="F43" s="123" t="e">
        <f t="shared" si="16"/>
        <v>#REF!</v>
      </c>
      <c r="G43" s="124" t="e">
        <f t="shared" si="17"/>
        <v>#REF!</v>
      </c>
      <c r="H43" s="73"/>
      <c r="I43" s="122">
        <v>59</v>
      </c>
      <c r="J43" s="125"/>
      <c r="K43" s="123" t="e">
        <f t="shared" si="18"/>
        <v>#REF!</v>
      </c>
      <c r="L43" s="123" t="e">
        <f t="shared" si="19"/>
        <v>#REF!</v>
      </c>
      <c r="M43" s="123" t="e">
        <f t="shared" si="20"/>
        <v>#REF!</v>
      </c>
      <c r="N43" s="124" t="e">
        <f t="shared" si="21"/>
        <v>#REF!</v>
      </c>
    </row>
    <row r="44" spans="2:16" ht="12.75">
      <c r="B44" s="122">
        <v>11</v>
      </c>
      <c r="C44" s="121"/>
      <c r="D44" s="123" t="e">
        <f t="shared" si="14"/>
        <v>#REF!</v>
      </c>
      <c r="E44" s="123" t="e">
        <f t="shared" si="15"/>
        <v>#REF!</v>
      </c>
      <c r="F44" s="123" t="e">
        <f t="shared" si="16"/>
        <v>#REF!</v>
      </c>
      <c r="G44" s="124" t="e">
        <f t="shared" si="17"/>
        <v>#REF!</v>
      </c>
      <c r="H44" s="73"/>
      <c r="I44" s="122">
        <v>60</v>
      </c>
      <c r="J44" s="125"/>
      <c r="K44" s="123" t="e">
        <f t="shared" si="18"/>
        <v>#REF!</v>
      </c>
      <c r="L44" s="123" t="e">
        <f t="shared" si="19"/>
        <v>#REF!</v>
      </c>
      <c r="M44" s="123" t="e">
        <f t="shared" si="20"/>
        <v>#REF!</v>
      </c>
      <c r="N44" s="124" t="e">
        <f t="shared" si="21"/>
        <v>#REF!</v>
      </c>
    </row>
    <row r="45" spans="2:16" ht="12.75">
      <c r="B45" s="122">
        <v>12</v>
      </c>
      <c r="C45" s="121"/>
      <c r="D45" s="123" t="e">
        <f t="shared" si="14"/>
        <v>#REF!</v>
      </c>
      <c r="E45" s="123" t="e">
        <f t="shared" si="15"/>
        <v>#REF!</v>
      </c>
      <c r="F45" s="123" t="e">
        <f t="shared" si="16"/>
        <v>#REF!</v>
      </c>
      <c r="G45" s="124" t="e">
        <f t="shared" si="17"/>
        <v>#REF!</v>
      </c>
      <c r="H45" s="73"/>
      <c r="I45" s="122">
        <v>61</v>
      </c>
      <c r="J45" s="125"/>
      <c r="K45" s="123" t="e">
        <f t="shared" si="18"/>
        <v>#REF!</v>
      </c>
      <c r="L45" s="123" t="e">
        <f t="shared" si="19"/>
        <v>#REF!</v>
      </c>
      <c r="M45" s="123" t="e">
        <f t="shared" si="20"/>
        <v>#REF!</v>
      </c>
      <c r="N45" s="124" t="e">
        <f t="shared" si="21"/>
        <v>#REF!</v>
      </c>
    </row>
    <row r="46" spans="2:16" ht="12.75">
      <c r="B46" s="122">
        <v>13</v>
      </c>
      <c r="C46" s="121"/>
      <c r="D46" s="123" t="e">
        <f t="shared" si="14"/>
        <v>#REF!</v>
      </c>
      <c r="E46" s="123" t="e">
        <f t="shared" si="15"/>
        <v>#REF!</v>
      </c>
      <c r="F46" s="123" t="e">
        <f t="shared" si="16"/>
        <v>#REF!</v>
      </c>
      <c r="G46" s="124" t="e">
        <f t="shared" si="17"/>
        <v>#REF!</v>
      </c>
      <c r="H46" s="73"/>
      <c r="I46" s="122">
        <v>62</v>
      </c>
      <c r="J46" s="125"/>
      <c r="K46" s="123" t="e">
        <f t="shared" si="18"/>
        <v>#REF!</v>
      </c>
      <c r="L46" s="123" t="e">
        <f t="shared" si="19"/>
        <v>#REF!</v>
      </c>
      <c r="M46" s="123" t="e">
        <f t="shared" si="20"/>
        <v>#REF!</v>
      </c>
      <c r="N46" s="124" t="e">
        <f t="shared" si="21"/>
        <v>#REF!</v>
      </c>
    </row>
    <row r="47" spans="2:16" ht="12.75">
      <c r="B47" s="122">
        <v>14</v>
      </c>
      <c r="C47" s="121"/>
      <c r="D47" s="123" t="e">
        <f t="shared" si="14"/>
        <v>#REF!</v>
      </c>
      <c r="E47" s="123" t="e">
        <f t="shared" si="15"/>
        <v>#REF!</v>
      </c>
      <c r="F47" s="123" t="e">
        <f t="shared" si="16"/>
        <v>#REF!</v>
      </c>
      <c r="G47" s="124" t="e">
        <f t="shared" si="17"/>
        <v>#REF!</v>
      </c>
      <c r="H47" s="73"/>
      <c r="I47" s="122">
        <v>63</v>
      </c>
      <c r="J47" s="125"/>
      <c r="K47" s="123" t="e">
        <f t="shared" si="18"/>
        <v>#REF!</v>
      </c>
      <c r="L47" s="123" t="e">
        <f t="shared" si="19"/>
        <v>#REF!</v>
      </c>
      <c r="M47" s="123" t="e">
        <f t="shared" si="20"/>
        <v>#REF!</v>
      </c>
      <c r="N47" s="124" t="e">
        <f t="shared" si="21"/>
        <v>#REF!</v>
      </c>
    </row>
    <row r="48" spans="2:16" ht="12.75">
      <c r="B48" s="122">
        <v>15</v>
      </c>
      <c r="C48" s="121"/>
      <c r="D48" s="123" t="e">
        <f t="shared" si="14"/>
        <v>#REF!</v>
      </c>
      <c r="E48" s="123" t="e">
        <f t="shared" si="15"/>
        <v>#REF!</v>
      </c>
      <c r="F48" s="123" t="e">
        <f t="shared" si="16"/>
        <v>#REF!</v>
      </c>
      <c r="G48" s="124" t="e">
        <f t="shared" si="17"/>
        <v>#REF!</v>
      </c>
      <c r="H48" s="73"/>
      <c r="I48" s="122">
        <v>64</v>
      </c>
      <c r="J48" s="125"/>
      <c r="K48" s="123" t="e">
        <f t="shared" si="18"/>
        <v>#REF!</v>
      </c>
      <c r="L48" s="123" t="e">
        <f t="shared" si="19"/>
        <v>#REF!</v>
      </c>
      <c r="M48" s="123" t="e">
        <f t="shared" si="20"/>
        <v>#REF!</v>
      </c>
      <c r="N48" s="124" t="e">
        <f t="shared" si="21"/>
        <v>#REF!</v>
      </c>
    </row>
    <row r="49" spans="2:14" ht="12.75">
      <c r="B49" s="122">
        <v>16</v>
      </c>
      <c r="C49" s="121"/>
      <c r="D49" s="123" t="e">
        <f t="shared" si="14"/>
        <v>#REF!</v>
      </c>
      <c r="E49" s="123" t="e">
        <f t="shared" si="15"/>
        <v>#REF!</v>
      </c>
      <c r="F49" s="123" t="e">
        <f t="shared" si="16"/>
        <v>#REF!</v>
      </c>
      <c r="G49" s="124" t="e">
        <f t="shared" si="17"/>
        <v>#REF!</v>
      </c>
      <c r="H49" s="73"/>
      <c r="I49" s="122">
        <v>65</v>
      </c>
      <c r="J49" s="125"/>
      <c r="K49" s="123" t="e">
        <f t="shared" si="18"/>
        <v>#REF!</v>
      </c>
      <c r="L49" s="123" t="e">
        <f t="shared" si="19"/>
        <v>#REF!</v>
      </c>
      <c r="M49" s="123" t="e">
        <f t="shared" si="20"/>
        <v>#REF!</v>
      </c>
      <c r="N49" s="124" t="e">
        <f t="shared" si="21"/>
        <v>#REF!</v>
      </c>
    </row>
    <row r="50" spans="2:14" ht="12.75">
      <c r="B50" s="122">
        <v>17</v>
      </c>
      <c r="C50" s="121"/>
      <c r="D50" s="123" t="e">
        <f t="shared" si="14"/>
        <v>#REF!</v>
      </c>
      <c r="E50" s="123" t="e">
        <f t="shared" si="15"/>
        <v>#REF!</v>
      </c>
      <c r="F50" s="123" t="e">
        <f t="shared" si="16"/>
        <v>#REF!</v>
      </c>
      <c r="G50" s="124" t="e">
        <f t="shared" si="17"/>
        <v>#REF!</v>
      </c>
      <c r="H50" s="73"/>
      <c r="I50" s="122">
        <v>66</v>
      </c>
      <c r="J50" s="125"/>
      <c r="K50" s="123" t="e">
        <f t="shared" si="18"/>
        <v>#REF!</v>
      </c>
      <c r="L50" s="123" t="e">
        <f t="shared" si="19"/>
        <v>#REF!</v>
      </c>
      <c r="M50" s="123" t="e">
        <f t="shared" si="20"/>
        <v>#REF!</v>
      </c>
      <c r="N50" s="124" t="e">
        <f t="shared" si="21"/>
        <v>#REF!</v>
      </c>
    </row>
    <row r="51" spans="2:14" ht="12.75">
      <c r="B51" s="122">
        <v>18</v>
      </c>
      <c r="C51" s="126"/>
      <c r="D51" s="123" t="e">
        <f t="shared" si="14"/>
        <v>#REF!</v>
      </c>
      <c r="E51" s="123" t="e">
        <f t="shared" si="15"/>
        <v>#REF!</v>
      </c>
      <c r="F51" s="123" t="e">
        <f t="shared" si="16"/>
        <v>#REF!</v>
      </c>
      <c r="G51" s="124" t="e">
        <f t="shared" si="17"/>
        <v>#REF!</v>
      </c>
      <c r="H51" s="73"/>
      <c r="I51" s="122">
        <v>67</v>
      </c>
      <c r="J51" s="125"/>
      <c r="K51" s="123" t="e">
        <f t="shared" si="18"/>
        <v>#REF!</v>
      </c>
      <c r="L51" s="123" t="e">
        <f t="shared" si="19"/>
        <v>#REF!</v>
      </c>
      <c r="M51" s="123" t="e">
        <f t="shared" si="20"/>
        <v>#REF!</v>
      </c>
      <c r="N51" s="124" t="e">
        <f t="shared" si="21"/>
        <v>#REF!</v>
      </c>
    </row>
    <row r="52" spans="2:14" ht="12.75">
      <c r="B52" s="122">
        <v>19</v>
      </c>
      <c r="C52" s="126"/>
      <c r="D52" s="123" t="e">
        <f t="shared" si="14"/>
        <v>#REF!</v>
      </c>
      <c r="E52" s="123" t="e">
        <f t="shared" si="15"/>
        <v>#REF!</v>
      </c>
      <c r="F52" s="123" t="e">
        <f t="shared" si="16"/>
        <v>#REF!</v>
      </c>
      <c r="G52" s="124" t="e">
        <f t="shared" si="17"/>
        <v>#REF!</v>
      </c>
      <c r="H52" s="73"/>
      <c r="I52" s="122">
        <v>68</v>
      </c>
      <c r="J52" s="125"/>
      <c r="K52" s="123" t="e">
        <f t="shared" si="18"/>
        <v>#REF!</v>
      </c>
      <c r="L52" s="123" t="e">
        <f t="shared" si="19"/>
        <v>#REF!</v>
      </c>
      <c r="M52" s="123" t="e">
        <f t="shared" si="20"/>
        <v>#REF!</v>
      </c>
      <c r="N52" s="124" t="e">
        <f t="shared" si="21"/>
        <v>#REF!</v>
      </c>
    </row>
    <row r="53" spans="2:14" ht="12.75">
      <c r="B53" s="122">
        <v>20</v>
      </c>
      <c r="C53" s="126"/>
      <c r="D53" s="123" t="e">
        <f t="shared" si="14"/>
        <v>#REF!</v>
      </c>
      <c r="E53" s="123" t="e">
        <f t="shared" si="15"/>
        <v>#REF!</v>
      </c>
      <c r="F53" s="123" t="e">
        <f t="shared" si="16"/>
        <v>#REF!</v>
      </c>
      <c r="G53" s="124" t="e">
        <f t="shared" si="17"/>
        <v>#REF!</v>
      </c>
      <c r="H53" s="73"/>
      <c r="I53" s="122">
        <v>69</v>
      </c>
      <c r="J53" s="125"/>
      <c r="K53" s="123" t="e">
        <f t="shared" si="18"/>
        <v>#REF!</v>
      </c>
      <c r="L53" s="123" t="e">
        <f t="shared" si="19"/>
        <v>#REF!</v>
      </c>
      <c r="M53" s="123" t="e">
        <f t="shared" si="20"/>
        <v>#REF!</v>
      </c>
      <c r="N53" s="124" t="e">
        <f t="shared" si="21"/>
        <v>#REF!</v>
      </c>
    </row>
    <row r="54" spans="2:14" ht="12.75">
      <c r="B54" s="122">
        <v>21</v>
      </c>
      <c r="C54" s="126"/>
      <c r="D54" s="123" t="e">
        <f t="shared" si="14"/>
        <v>#REF!</v>
      </c>
      <c r="E54" s="123" t="e">
        <f t="shared" si="15"/>
        <v>#REF!</v>
      </c>
      <c r="F54" s="123" t="e">
        <f t="shared" si="16"/>
        <v>#REF!</v>
      </c>
      <c r="G54" s="124" t="e">
        <f t="shared" si="17"/>
        <v>#REF!</v>
      </c>
      <c r="H54" s="73"/>
      <c r="I54" s="122">
        <v>70</v>
      </c>
      <c r="J54" s="125"/>
      <c r="K54" s="123" t="e">
        <f t="shared" si="18"/>
        <v>#REF!</v>
      </c>
      <c r="L54" s="123" t="e">
        <f t="shared" si="19"/>
        <v>#REF!</v>
      </c>
      <c r="M54" s="123" t="e">
        <f t="shared" si="20"/>
        <v>#REF!</v>
      </c>
      <c r="N54" s="124" t="e">
        <f t="shared" si="21"/>
        <v>#REF!</v>
      </c>
    </row>
    <row r="55" spans="2:14" ht="12.75">
      <c r="B55" s="122">
        <v>22</v>
      </c>
      <c r="C55" s="126"/>
      <c r="D55" s="123" t="e">
        <f t="shared" si="14"/>
        <v>#REF!</v>
      </c>
      <c r="E55" s="123" t="e">
        <f t="shared" si="15"/>
        <v>#REF!</v>
      </c>
      <c r="F55" s="123" t="e">
        <f t="shared" si="16"/>
        <v>#REF!</v>
      </c>
      <c r="G55" s="124" t="e">
        <f t="shared" si="17"/>
        <v>#REF!</v>
      </c>
      <c r="H55" s="73"/>
      <c r="I55" s="122">
        <v>71</v>
      </c>
      <c r="J55" s="125"/>
      <c r="K55" s="123" t="e">
        <f t="shared" si="18"/>
        <v>#REF!</v>
      </c>
      <c r="L55" s="123" t="e">
        <f t="shared" si="19"/>
        <v>#REF!</v>
      </c>
      <c r="M55" s="123" t="e">
        <f t="shared" si="20"/>
        <v>#REF!</v>
      </c>
      <c r="N55" s="124" t="e">
        <f t="shared" si="21"/>
        <v>#REF!</v>
      </c>
    </row>
    <row r="56" spans="2:14" ht="12.75">
      <c r="B56" s="122">
        <v>23</v>
      </c>
      <c r="C56" s="126"/>
      <c r="D56" s="123" t="e">
        <f t="shared" si="14"/>
        <v>#REF!</v>
      </c>
      <c r="E56" s="123" t="e">
        <f t="shared" si="15"/>
        <v>#REF!</v>
      </c>
      <c r="F56" s="123" t="e">
        <f t="shared" si="16"/>
        <v>#REF!</v>
      </c>
      <c r="G56" s="124" t="e">
        <f t="shared" si="17"/>
        <v>#REF!</v>
      </c>
      <c r="H56" s="73"/>
      <c r="I56" s="122">
        <v>72</v>
      </c>
      <c r="J56" s="125"/>
      <c r="K56" s="123" t="e">
        <f t="shared" si="18"/>
        <v>#REF!</v>
      </c>
      <c r="L56" s="123" t="e">
        <f t="shared" si="19"/>
        <v>#REF!</v>
      </c>
      <c r="M56" s="123" t="e">
        <f t="shared" si="20"/>
        <v>#REF!</v>
      </c>
      <c r="N56" s="124" t="e">
        <f t="shared" si="21"/>
        <v>#REF!</v>
      </c>
    </row>
    <row r="57" spans="2:14" ht="12.75">
      <c r="B57" s="122">
        <v>24</v>
      </c>
      <c r="C57" s="126"/>
      <c r="D57" s="123" t="e">
        <f t="shared" si="14"/>
        <v>#REF!</v>
      </c>
      <c r="E57" s="123" t="e">
        <f t="shared" si="15"/>
        <v>#REF!</v>
      </c>
      <c r="F57" s="123" t="e">
        <f t="shared" si="16"/>
        <v>#REF!</v>
      </c>
      <c r="G57" s="124" t="e">
        <f t="shared" si="17"/>
        <v>#REF!</v>
      </c>
      <c r="H57" s="73"/>
      <c r="I57" s="122">
        <v>73</v>
      </c>
      <c r="J57" s="125"/>
      <c r="K57" s="123" t="e">
        <f t="shared" si="18"/>
        <v>#REF!</v>
      </c>
      <c r="L57" s="123" t="e">
        <f t="shared" si="19"/>
        <v>#REF!</v>
      </c>
      <c r="M57" s="123" t="e">
        <f t="shared" si="20"/>
        <v>#REF!</v>
      </c>
      <c r="N57" s="124" t="e">
        <f t="shared" si="21"/>
        <v>#REF!</v>
      </c>
    </row>
    <row r="58" spans="2:14" ht="12.75">
      <c r="B58" s="122">
        <v>25</v>
      </c>
      <c r="C58" s="126"/>
      <c r="D58" s="123" t="e">
        <f t="shared" si="14"/>
        <v>#REF!</v>
      </c>
      <c r="E58" s="123" t="e">
        <f t="shared" si="15"/>
        <v>#REF!</v>
      </c>
      <c r="F58" s="123" t="e">
        <f t="shared" si="16"/>
        <v>#REF!</v>
      </c>
      <c r="G58" s="124" t="e">
        <f t="shared" si="17"/>
        <v>#REF!</v>
      </c>
      <c r="H58" s="73"/>
      <c r="I58" s="122">
        <v>74</v>
      </c>
      <c r="J58" s="125"/>
      <c r="K58" s="123" t="e">
        <f t="shared" si="18"/>
        <v>#REF!</v>
      </c>
      <c r="L58" s="123" t="e">
        <f t="shared" si="19"/>
        <v>#REF!</v>
      </c>
      <c r="M58" s="123" t="e">
        <f t="shared" si="20"/>
        <v>#REF!</v>
      </c>
      <c r="N58" s="124" t="e">
        <f t="shared" si="21"/>
        <v>#REF!</v>
      </c>
    </row>
    <row r="59" spans="2:14" ht="12.75">
      <c r="B59" s="122">
        <v>26</v>
      </c>
      <c r="C59" s="126"/>
      <c r="D59" s="123" t="e">
        <f t="shared" si="14"/>
        <v>#REF!</v>
      </c>
      <c r="E59" s="123" t="e">
        <f t="shared" si="15"/>
        <v>#REF!</v>
      </c>
      <c r="F59" s="123" t="e">
        <f t="shared" si="16"/>
        <v>#REF!</v>
      </c>
      <c r="G59" s="124" t="e">
        <f t="shared" si="17"/>
        <v>#REF!</v>
      </c>
      <c r="H59" s="73"/>
      <c r="I59" s="122">
        <v>75</v>
      </c>
      <c r="J59" s="125"/>
      <c r="K59" s="123" t="e">
        <f t="shared" si="18"/>
        <v>#REF!</v>
      </c>
      <c r="L59" s="123" t="e">
        <f t="shared" si="19"/>
        <v>#REF!</v>
      </c>
      <c r="M59" s="123" t="e">
        <f t="shared" si="20"/>
        <v>#REF!</v>
      </c>
      <c r="N59" s="124" t="e">
        <f t="shared" si="21"/>
        <v>#REF!</v>
      </c>
    </row>
    <row r="60" spans="2:14" ht="12.75">
      <c r="B60" s="122">
        <v>27</v>
      </c>
      <c r="C60" s="126"/>
      <c r="D60" s="123" t="e">
        <f t="shared" si="14"/>
        <v>#REF!</v>
      </c>
      <c r="E60" s="123" t="e">
        <f t="shared" si="15"/>
        <v>#REF!</v>
      </c>
      <c r="F60" s="123" t="e">
        <f t="shared" si="16"/>
        <v>#REF!</v>
      </c>
      <c r="G60" s="124" t="e">
        <f t="shared" si="17"/>
        <v>#REF!</v>
      </c>
      <c r="H60" s="73"/>
      <c r="I60" s="122">
        <v>76</v>
      </c>
      <c r="J60" s="125"/>
      <c r="K60" s="123" t="e">
        <f t="shared" si="18"/>
        <v>#REF!</v>
      </c>
      <c r="L60" s="123" t="e">
        <f t="shared" si="19"/>
        <v>#REF!</v>
      </c>
      <c r="M60" s="123" t="e">
        <f t="shared" si="20"/>
        <v>#REF!</v>
      </c>
      <c r="N60" s="124" t="e">
        <f t="shared" si="21"/>
        <v>#REF!</v>
      </c>
    </row>
    <row r="61" spans="2:14" ht="12.75">
      <c r="B61" s="122">
        <v>28</v>
      </c>
      <c r="C61" s="126"/>
      <c r="D61" s="123" t="e">
        <f t="shared" si="14"/>
        <v>#REF!</v>
      </c>
      <c r="E61" s="123" t="e">
        <f t="shared" si="15"/>
        <v>#REF!</v>
      </c>
      <c r="F61" s="123" t="e">
        <f t="shared" si="16"/>
        <v>#REF!</v>
      </c>
      <c r="G61" s="124" t="e">
        <f t="shared" si="17"/>
        <v>#REF!</v>
      </c>
      <c r="H61" s="73"/>
      <c r="I61" s="122">
        <v>77</v>
      </c>
      <c r="J61" s="125"/>
      <c r="K61" s="123" t="e">
        <f t="shared" si="18"/>
        <v>#REF!</v>
      </c>
      <c r="L61" s="123" t="e">
        <f t="shared" si="19"/>
        <v>#REF!</v>
      </c>
      <c r="M61" s="123" t="e">
        <f t="shared" si="20"/>
        <v>#REF!</v>
      </c>
      <c r="N61" s="124" t="e">
        <f t="shared" si="21"/>
        <v>#REF!</v>
      </c>
    </row>
    <row r="62" spans="2:14" ht="12.75">
      <c r="B62" s="122">
        <v>29</v>
      </c>
      <c r="C62" s="126"/>
      <c r="D62" s="123" t="e">
        <f t="shared" si="14"/>
        <v>#REF!</v>
      </c>
      <c r="E62" s="123" t="e">
        <f t="shared" si="15"/>
        <v>#REF!</v>
      </c>
      <c r="F62" s="123" t="e">
        <f t="shared" si="16"/>
        <v>#REF!</v>
      </c>
      <c r="G62" s="124" t="e">
        <f t="shared" si="17"/>
        <v>#REF!</v>
      </c>
      <c r="H62" s="73"/>
      <c r="I62" s="122">
        <v>78</v>
      </c>
      <c r="J62" s="125"/>
      <c r="K62" s="123" t="e">
        <f t="shared" si="18"/>
        <v>#REF!</v>
      </c>
      <c r="L62" s="123" t="e">
        <f t="shared" si="19"/>
        <v>#REF!</v>
      </c>
      <c r="M62" s="123" t="e">
        <f t="shared" si="20"/>
        <v>#REF!</v>
      </c>
      <c r="N62" s="124" t="e">
        <f t="shared" si="21"/>
        <v>#REF!</v>
      </c>
    </row>
    <row r="63" spans="2:14" ht="12.75">
      <c r="B63" s="122">
        <v>30</v>
      </c>
      <c r="C63" s="126"/>
      <c r="D63" s="123" t="e">
        <f t="shared" si="14"/>
        <v>#REF!</v>
      </c>
      <c r="E63" s="123" t="e">
        <f t="shared" si="15"/>
        <v>#REF!</v>
      </c>
      <c r="F63" s="123" t="e">
        <f t="shared" si="16"/>
        <v>#REF!</v>
      </c>
      <c r="G63" s="124" t="e">
        <f t="shared" si="17"/>
        <v>#REF!</v>
      </c>
      <c r="H63" s="73"/>
      <c r="I63" s="122">
        <v>79</v>
      </c>
      <c r="J63" s="125"/>
      <c r="K63" s="123" t="e">
        <f t="shared" si="18"/>
        <v>#REF!</v>
      </c>
      <c r="L63" s="123" t="e">
        <f t="shared" si="19"/>
        <v>#REF!</v>
      </c>
      <c r="M63" s="123" t="e">
        <f t="shared" si="20"/>
        <v>#REF!</v>
      </c>
      <c r="N63" s="124" t="e">
        <f t="shared" si="21"/>
        <v>#REF!</v>
      </c>
    </row>
    <row r="64" spans="2:14" ht="12.75">
      <c r="B64" s="122">
        <v>31</v>
      </c>
      <c r="C64" s="126"/>
      <c r="D64" s="123" t="e">
        <f t="shared" si="14"/>
        <v>#REF!</v>
      </c>
      <c r="E64" s="123" t="e">
        <f t="shared" si="15"/>
        <v>#REF!</v>
      </c>
      <c r="F64" s="123" t="e">
        <f t="shared" si="16"/>
        <v>#REF!</v>
      </c>
      <c r="G64" s="124" t="e">
        <f t="shared" si="17"/>
        <v>#REF!</v>
      </c>
      <c r="H64" s="73"/>
      <c r="I64" s="122">
        <v>80</v>
      </c>
      <c r="J64" s="125"/>
      <c r="K64" s="123" t="e">
        <f t="shared" si="18"/>
        <v>#REF!</v>
      </c>
      <c r="L64" s="123" t="e">
        <f t="shared" si="19"/>
        <v>#REF!</v>
      </c>
      <c r="M64" s="123" t="e">
        <f t="shared" si="20"/>
        <v>#REF!</v>
      </c>
      <c r="N64" s="124" t="e">
        <f t="shared" si="21"/>
        <v>#REF!</v>
      </c>
    </row>
    <row r="65" spans="2:14" ht="12.75">
      <c r="B65" s="122">
        <v>32</v>
      </c>
      <c r="C65" s="125"/>
      <c r="D65" s="123" t="e">
        <f t="shared" si="14"/>
        <v>#REF!</v>
      </c>
      <c r="E65" s="123" t="e">
        <f t="shared" si="15"/>
        <v>#REF!</v>
      </c>
      <c r="F65" s="123" t="e">
        <f t="shared" si="16"/>
        <v>#REF!</v>
      </c>
      <c r="G65" s="124" t="e">
        <f t="shared" si="17"/>
        <v>#REF!</v>
      </c>
      <c r="H65" s="73"/>
      <c r="I65" s="122">
        <v>81</v>
      </c>
      <c r="J65" s="125"/>
      <c r="K65" s="123" t="e">
        <f t="shared" si="18"/>
        <v>#REF!</v>
      </c>
      <c r="L65" s="123" t="e">
        <f t="shared" si="19"/>
        <v>#REF!</v>
      </c>
      <c r="M65" s="123" t="e">
        <f t="shared" si="20"/>
        <v>#REF!</v>
      </c>
      <c r="N65" s="124" t="e">
        <f t="shared" si="21"/>
        <v>#REF!</v>
      </c>
    </row>
    <row r="66" spans="2:14" ht="12.75">
      <c r="B66" s="122">
        <v>33</v>
      </c>
      <c r="C66" s="125"/>
      <c r="D66" s="123" t="e">
        <f t="shared" si="14"/>
        <v>#REF!</v>
      </c>
      <c r="E66" s="123" t="e">
        <f t="shared" si="15"/>
        <v>#REF!</v>
      </c>
      <c r="F66" s="123" t="e">
        <f t="shared" si="16"/>
        <v>#REF!</v>
      </c>
      <c r="G66" s="124" t="e">
        <f t="shared" si="17"/>
        <v>#REF!</v>
      </c>
      <c r="H66" s="73"/>
      <c r="I66" s="122">
        <v>82</v>
      </c>
      <c r="J66" s="125"/>
      <c r="K66" s="123" t="e">
        <f t="shared" si="18"/>
        <v>#REF!</v>
      </c>
      <c r="L66" s="123" t="e">
        <f t="shared" si="19"/>
        <v>#REF!</v>
      </c>
      <c r="M66" s="123" t="e">
        <f t="shared" si="20"/>
        <v>#REF!</v>
      </c>
      <c r="N66" s="124" t="e">
        <f t="shared" si="21"/>
        <v>#REF!</v>
      </c>
    </row>
    <row r="67" spans="2:14" ht="12.75">
      <c r="B67" s="122">
        <v>34</v>
      </c>
      <c r="C67" s="125"/>
      <c r="D67" s="123" t="e">
        <f t="shared" si="14"/>
        <v>#REF!</v>
      </c>
      <c r="E67" s="123" t="e">
        <f t="shared" si="15"/>
        <v>#REF!</v>
      </c>
      <c r="F67" s="123" t="e">
        <f t="shared" si="16"/>
        <v>#REF!</v>
      </c>
      <c r="G67" s="124" t="e">
        <f t="shared" si="17"/>
        <v>#REF!</v>
      </c>
      <c r="H67" s="73"/>
      <c r="I67" s="122">
        <v>83</v>
      </c>
      <c r="J67" s="125"/>
      <c r="K67" s="123" t="e">
        <f t="shared" si="18"/>
        <v>#REF!</v>
      </c>
      <c r="L67" s="123" t="e">
        <f t="shared" si="19"/>
        <v>#REF!</v>
      </c>
      <c r="M67" s="123" t="e">
        <f t="shared" si="20"/>
        <v>#REF!</v>
      </c>
      <c r="N67" s="124" t="e">
        <f t="shared" si="21"/>
        <v>#REF!</v>
      </c>
    </row>
    <row r="68" spans="2:14" ht="12.75">
      <c r="B68" s="122">
        <v>35</v>
      </c>
      <c r="C68" s="125"/>
      <c r="D68" s="123" t="e">
        <f t="shared" si="14"/>
        <v>#REF!</v>
      </c>
      <c r="E68" s="123" t="e">
        <f t="shared" si="15"/>
        <v>#REF!</v>
      </c>
      <c r="F68" s="123" t="e">
        <f t="shared" si="16"/>
        <v>#REF!</v>
      </c>
      <c r="G68" s="124" t="e">
        <f t="shared" si="17"/>
        <v>#REF!</v>
      </c>
      <c r="H68" s="73"/>
      <c r="I68" s="122">
        <v>84</v>
      </c>
      <c r="J68" s="125"/>
      <c r="K68" s="123" t="e">
        <f t="shared" si="18"/>
        <v>#REF!</v>
      </c>
      <c r="L68" s="123" t="e">
        <f t="shared" si="19"/>
        <v>#REF!</v>
      </c>
      <c r="M68" s="123" t="e">
        <f t="shared" si="20"/>
        <v>#REF!</v>
      </c>
      <c r="N68" s="124" t="e">
        <f t="shared" si="21"/>
        <v>#REF!</v>
      </c>
    </row>
    <row r="69" spans="2:14" ht="12.75">
      <c r="B69" s="122">
        <v>36</v>
      </c>
      <c r="C69" s="125"/>
      <c r="D69" s="123" t="e">
        <f t="shared" si="14"/>
        <v>#REF!</v>
      </c>
      <c r="E69" s="123" t="e">
        <f t="shared" si="15"/>
        <v>#REF!</v>
      </c>
      <c r="F69" s="123" t="e">
        <f t="shared" si="16"/>
        <v>#REF!</v>
      </c>
      <c r="G69" s="124" t="e">
        <f t="shared" si="17"/>
        <v>#REF!</v>
      </c>
      <c r="H69" s="73"/>
      <c r="I69" s="122">
        <v>85</v>
      </c>
      <c r="J69" s="125"/>
      <c r="K69" s="123" t="e">
        <f t="shared" si="18"/>
        <v>#REF!</v>
      </c>
      <c r="L69" s="123" t="e">
        <f t="shared" si="19"/>
        <v>#REF!</v>
      </c>
      <c r="M69" s="123" t="e">
        <f t="shared" si="20"/>
        <v>#REF!</v>
      </c>
      <c r="N69" s="124" t="e">
        <f t="shared" si="21"/>
        <v>#REF!</v>
      </c>
    </row>
    <row r="70" spans="2:14" ht="12.75">
      <c r="B70" s="122">
        <v>37</v>
      </c>
      <c r="C70" s="125"/>
      <c r="D70" s="123" t="e">
        <f t="shared" si="14"/>
        <v>#REF!</v>
      </c>
      <c r="E70" s="123" t="e">
        <f t="shared" si="15"/>
        <v>#REF!</v>
      </c>
      <c r="F70" s="123" t="e">
        <f t="shared" si="16"/>
        <v>#REF!</v>
      </c>
      <c r="G70" s="124" t="e">
        <f t="shared" si="17"/>
        <v>#REF!</v>
      </c>
      <c r="H70" s="73"/>
      <c r="I70" s="122">
        <v>86</v>
      </c>
      <c r="J70" s="125"/>
      <c r="K70" s="123" t="e">
        <f t="shared" si="18"/>
        <v>#REF!</v>
      </c>
      <c r="L70" s="123" t="e">
        <f t="shared" si="19"/>
        <v>#REF!</v>
      </c>
      <c r="M70" s="123" t="e">
        <f t="shared" si="20"/>
        <v>#REF!</v>
      </c>
      <c r="N70" s="124" t="e">
        <f t="shared" si="21"/>
        <v>#REF!</v>
      </c>
    </row>
    <row r="71" spans="2:14" ht="12.75">
      <c r="B71" s="122">
        <v>38</v>
      </c>
      <c r="C71" s="125"/>
      <c r="D71" s="123" t="e">
        <f t="shared" si="14"/>
        <v>#REF!</v>
      </c>
      <c r="E71" s="123" t="e">
        <f t="shared" si="15"/>
        <v>#REF!</v>
      </c>
      <c r="F71" s="123" t="e">
        <f t="shared" si="16"/>
        <v>#REF!</v>
      </c>
      <c r="G71" s="124" t="e">
        <f t="shared" si="17"/>
        <v>#REF!</v>
      </c>
      <c r="H71" s="73"/>
      <c r="I71" s="122">
        <v>87</v>
      </c>
      <c r="J71" s="125"/>
      <c r="K71" s="123" t="e">
        <f t="shared" si="18"/>
        <v>#REF!</v>
      </c>
      <c r="L71" s="123" t="e">
        <f t="shared" si="19"/>
        <v>#REF!</v>
      </c>
      <c r="M71" s="123" t="e">
        <f t="shared" si="20"/>
        <v>#REF!</v>
      </c>
      <c r="N71" s="124" t="e">
        <f t="shared" si="21"/>
        <v>#REF!</v>
      </c>
    </row>
    <row r="72" spans="2:14" ht="12.75">
      <c r="B72" s="122">
        <v>39</v>
      </c>
      <c r="C72" s="125"/>
      <c r="D72" s="123" t="e">
        <f t="shared" si="14"/>
        <v>#REF!</v>
      </c>
      <c r="E72" s="123" t="e">
        <f t="shared" si="15"/>
        <v>#REF!</v>
      </c>
      <c r="F72" s="123" t="e">
        <f t="shared" si="16"/>
        <v>#REF!</v>
      </c>
      <c r="G72" s="124" t="e">
        <f t="shared" si="17"/>
        <v>#REF!</v>
      </c>
      <c r="H72" s="73"/>
      <c r="I72" s="122">
        <v>88</v>
      </c>
      <c r="J72" s="125"/>
      <c r="K72" s="123" t="e">
        <f t="shared" si="18"/>
        <v>#REF!</v>
      </c>
      <c r="L72" s="123" t="e">
        <f t="shared" si="19"/>
        <v>#REF!</v>
      </c>
      <c r="M72" s="123" t="e">
        <f t="shared" si="20"/>
        <v>#REF!</v>
      </c>
      <c r="N72" s="124" t="e">
        <f t="shared" si="21"/>
        <v>#REF!</v>
      </c>
    </row>
    <row r="73" spans="2:14" ht="12.75">
      <c r="B73" s="122">
        <v>40</v>
      </c>
      <c r="C73" s="125"/>
      <c r="D73" s="123" t="e">
        <f t="shared" si="14"/>
        <v>#REF!</v>
      </c>
      <c r="E73" s="123" t="e">
        <f t="shared" si="15"/>
        <v>#REF!</v>
      </c>
      <c r="F73" s="123" t="e">
        <f t="shared" si="16"/>
        <v>#REF!</v>
      </c>
      <c r="G73" s="124" t="e">
        <f t="shared" si="17"/>
        <v>#REF!</v>
      </c>
      <c r="H73" s="73"/>
      <c r="I73" s="122">
        <v>89</v>
      </c>
      <c r="J73" s="125"/>
      <c r="K73" s="123" t="e">
        <f t="shared" si="18"/>
        <v>#REF!</v>
      </c>
      <c r="L73" s="123" t="e">
        <f t="shared" si="19"/>
        <v>#REF!</v>
      </c>
      <c r="M73" s="123" t="e">
        <f t="shared" si="20"/>
        <v>#REF!</v>
      </c>
      <c r="N73" s="124" t="e">
        <f t="shared" si="21"/>
        <v>#REF!</v>
      </c>
    </row>
    <row r="74" spans="2:14" ht="12.75">
      <c r="B74" s="122">
        <v>41</v>
      </c>
      <c r="C74" s="125"/>
      <c r="D74" s="123" t="e">
        <f t="shared" si="14"/>
        <v>#REF!</v>
      </c>
      <c r="E74" s="123" t="e">
        <f t="shared" si="15"/>
        <v>#REF!</v>
      </c>
      <c r="F74" s="123" t="e">
        <f t="shared" si="16"/>
        <v>#REF!</v>
      </c>
      <c r="G74" s="124" t="e">
        <f t="shared" si="17"/>
        <v>#REF!</v>
      </c>
      <c r="H74" s="73"/>
      <c r="I74" s="122">
        <v>90</v>
      </c>
      <c r="J74" s="125"/>
      <c r="K74" s="123" t="e">
        <f t="shared" si="18"/>
        <v>#REF!</v>
      </c>
      <c r="L74" s="123" t="e">
        <f t="shared" si="19"/>
        <v>#REF!</v>
      </c>
      <c r="M74" s="123" t="e">
        <f t="shared" si="20"/>
        <v>#REF!</v>
      </c>
      <c r="N74" s="124" t="e">
        <f t="shared" si="21"/>
        <v>#REF!</v>
      </c>
    </row>
    <row r="75" spans="2:14" ht="12.75">
      <c r="B75" s="122">
        <v>42</v>
      </c>
      <c r="C75" s="125"/>
      <c r="D75" s="123" t="e">
        <f t="shared" si="14"/>
        <v>#REF!</v>
      </c>
      <c r="E75" s="123" t="e">
        <f t="shared" si="15"/>
        <v>#REF!</v>
      </c>
      <c r="F75" s="123" t="e">
        <f t="shared" si="16"/>
        <v>#REF!</v>
      </c>
      <c r="G75" s="124" t="e">
        <f t="shared" si="17"/>
        <v>#REF!</v>
      </c>
      <c r="H75" s="73"/>
      <c r="I75" s="122">
        <v>91</v>
      </c>
      <c r="J75" s="125"/>
      <c r="K75" s="123" t="e">
        <f t="shared" si="18"/>
        <v>#REF!</v>
      </c>
      <c r="L75" s="123" t="e">
        <f t="shared" si="19"/>
        <v>#REF!</v>
      </c>
      <c r="M75" s="123" t="e">
        <f t="shared" si="20"/>
        <v>#REF!</v>
      </c>
      <c r="N75" s="124" t="e">
        <f t="shared" si="21"/>
        <v>#REF!</v>
      </c>
    </row>
    <row r="76" spans="2:14" ht="12.75">
      <c r="B76" s="122">
        <v>43</v>
      </c>
      <c r="C76" s="125"/>
      <c r="D76" s="123" t="e">
        <f t="shared" si="14"/>
        <v>#REF!</v>
      </c>
      <c r="E76" s="123" t="e">
        <f t="shared" si="15"/>
        <v>#REF!</v>
      </c>
      <c r="F76" s="123" t="e">
        <f t="shared" si="16"/>
        <v>#REF!</v>
      </c>
      <c r="G76" s="124" t="e">
        <f t="shared" si="17"/>
        <v>#REF!</v>
      </c>
      <c r="H76" s="73"/>
      <c r="I76" s="122">
        <v>92</v>
      </c>
      <c r="J76" s="125"/>
      <c r="K76" s="123" t="e">
        <f t="shared" si="18"/>
        <v>#REF!</v>
      </c>
      <c r="L76" s="123" t="e">
        <f t="shared" si="19"/>
        <v>#REF!</v>
      </c>
      <c r="M76" s="123" t="e">
        <f t="shared" si="20"/>
        <v>#REF!</v>
      </c>
      <c r="N76" s="124" t="e">
        <f t="shared" si="21"/>
        <v>#REF!</v>
      </c>
    </row>
    <row r="77" spans="2:14" ht="12.75">
      <c r="B77" s="122">
        <v>44</v>
      </c>
      <c r="C77" s="125"/>
      <c r="D77" s="123" t="e">
        <f t="shared" si="14"/>
        <v>#REF!</v>
      </c>
      <c r="E77" s="123" t="e">
        <f t="shared" si="15"/>
        <v>#REF!</v>
      </c>
      <c r="F77" s="123" t="e">
        <f t="shared" si="16"/>
        <v>#REF!</v>
      </c>
      <c r="G77" s="124" t="e">
        <f t="shared" si="17"/>
        <v>#REF!</v>
      </c>
      <c r="H77" s="73"/>
      <c r="I77" s="122">
        <v>93</v>
      </c>
      <c r="J77" s="125"/>
      <c r="K77" s="123" t="e">
        <f t="shared" si="18"/>
        <v>#REF!</v>
      </c>
      <c r="L77" s="123" t="e">
        <f t="shared" si="19"/>
        <v>#REF!</v>
      </c>
      <c r="M77" s="123" t="e">
        <f t="shared" si="20"/>
        <v>#REF!</v>
      </c>
      <c r="N77" s="124" t="e">
        <f t="shared" si="21"/>
        <v>#REF!</v>
      </c>
    </row>
    <row r="78" spans="2:14" ht="12.75">
      <c r="B78" s="122">
        <v>45</v>
      </c>
      <c r="C78" s="125"/>
      <c r="D78" s="123" t="e">
        <f t="shared" si="14"/>
        <v>#REF!</v>
      </c>
      <c r="E78" s="123" t="e">
        <f t="shared" si="15"/>
        <v>#REF!</v>
      </c>
      <c r="F78" s="123" t="e">
        <f t="shared" si="16"/>
        <v>#REF!</v>
      </c>
      <c r="G78" s="124" t="e">
        <f t="shared" si="17"/>
        <v>#REF!</v>
      </c>
      <c r="H78" s="73"/>
      <c r="I78" s="122">
        <v>94</v>
      </c>
      <c r="J78" s="125"/>
      <c r="K78" s="123" t="e">
        <f t="shared" si="18"/>
        <v>#REF!</v>
      </c>
      <c r="L78" s="123" t="e">
        <f t="shared" si="19"/>
        <v>#REF!</v>
      </c>
      <c r="M78" s="123" t="e">
        <f t="shared" si="20"/>
        <v>#REF!</v>
      </c>
      <c r="N78" s="124" t="e">
        <f t="shared" si="21"/>
        <v>#REF!</v>
      </c>
    </row>
    <row r="79" spans="2:14" ht="12.75">
      <c r="B79" s="122">
        <v>46</v>
      </c>
      <c r="C79" s="125"/>
      <c r="D79" s="123" t="e">
        <f t="shared" si="14"/>
        <v>#REF!</v>
      </c>
      <c r="E79" s="123" t="e">
        <f t="shared" si="15"/>
        <v>#REF!</v>
      </c>
      <c r="F79" s="123" t="e">
        <f t="shared" si="16"/>
        <v>#REF!</v>
      </c>
      <c r="G79" s="124" t="e">
        <f t="shared" si="17"/>
        <v>#REF!</v>
      </c>
      <c r="H79" s="73"/>
      <c r="I79" s="122">
        <v>95</v>
      </c>
      <c r="J79" s="125"/>
      <c r="K79" s="123" t="e">
        <f t="shared" si="18"/>
        <v>#REF!</v>
      </c>
      <c r="L79" s="123" t="e">
        <f t="shared" si="19"/>
        <v>#REF!</v>
      </c>
      <c r="M79" s="123" t="e">
        <f t="shared" si="20"/>
        <v>#REF!</v>
      </c>
      <c r="N79" s="124" t="e">
        <f t="shared" si="21"/>
        <v>#REF!</v>
      </c>
    </row>
    <row r="80" spans="2:14" ht="15.75" customHeight="1">
      <c r="B80" s="122">
        <v>47</v>
      </c>
      <c r="C80" s="125"/>
      <c r="D80" s="123" t="e">
        <f t="shared" si="14"/>
        <v>#REF!</v>
      </c>
      <c r="E80" s="123" t="e">
        <f t="shared" si="15"/>
        <v>#REF!</v>
      </c>
      <c r="F80" s="123" t="e">
        <f t="shared" si="16"/>
        <v>#REF!</v>
      </c>
      <c r="G80" s="124" t="e">
        <f t="shared" si="17"/>
        <v>#REF!</v>
      </c>
      <c r="H80" s="73"/>
      <c r="I80" s="122">
        <v>96</v>
      </c>
      <c r="J80" s="125"/>
      <c r="K80" s="123" t="e">
        <f t="shared" si="18"/>
        <v>#REF!</v>
      </c>
      <c r="L80" s="123" t="e">
        <f t="shared" si="19"/>
        <v>#REF!</v>
      </c>
      <c r="M80" s="123" t="e">
        <f t="shared" si="20"/>
        <v>#REF!</v>
      </c>
      <c r="N80" s="124" t="e">
        <f t="shared" si="21"/>
        <v>#REF!</v>
      </c>
    </row>
    <row r="81" spans="2:14" ht="15" customHeight="1">
      <c r="B81" s="122">
        <v>48</v>
      </c>
      <c r="C81" s="125"/>
      <c r="D81" s="123" t="e">
        <f t="shared" si="14"/>
        <v>#REF!</v>
      </c>
      <c r="E81" s="123" t="e">
        <f t="shared" si="15"/>
        <v>#REF!</v>
      </c>
      <c r="F81" s="123" t="e">
        <f t="shared" si="16"/>
        <v>#REF!</v>
      </c>
      <c r="G81" s="124" t="e">
        <f t="shared" si="17"/>
        <v>#REF!</v>
      </c>
      <c r="H81" s="73"/>
      <c r="I81" s="122">
        <v>97</v>
      </c>
      <c r="J81" s="125"/>
      <c r="K81" s="123" t="e">
        <f t="shared" si="18"/>
        <v>#REF!</v>
      </c>
      <c r="L81" s="123" t="e">
        <f t="shared" si="19"/>
        <v>#REF!</v>
      </c>
      <c r="M81" s="123" t="e">
        <f t="shared" si="20"/>
        <v>#REF!</v>
      </c>
      <c r="N81" s="124" t="e">
        <f t="shared" si="21"/>
        <v>#REF!</v>
      </c>
    </row>
    <row r="82" spans="2:14" ht="15" customHeight="1">
      <c r="B82" s="122">
        <v>49</v>
      </c>
      <c r="C82" s="125"/>
      <c r="D82" s="123" t="e">
        <f t="shared" si="14"/>
        <v>#REF!</v>
      </c>
      <c r="E82" s="123" t="e">
        <f t="shared" si="15"/>
        <v>#REF!</v>
      </c>
      <c r="F82" s="123" t="e">
        <f t="shared" si="16"/>
        <v>#REF!</v>
      </c>
      <c r="G82" s="124" t="e">
        <f t="shared" si="17"/>
        <v>#REF!</v>
      </c>
      <c r="H82" s="73"/>
      <c r="I82" s="122">
        <v>98</v>
      </c>
      <c r="J82" s="125"/>
      <c r="K82" s="123" t="e">
        <f t="shared" si="18"/>
        <v>#REF!</v>
      </c>
      <c r="L82" s="123" t="e">
        <f t="shared" si="19"/>
        <v>#REF!</v>
      </c>
      <c r="M82" s="123" t="e">
        <f t="shared" si="20"/>
        <v>#REF!</v>
      </c>
      <c r="N82" s="124" t="e">
        <f t="shared" si="21"/>
        <v>#REF!</v>
      </c>
    </row>
    <row r="83" spans="2:14" ht="15" customHeight="1">
      <c r="B83" s="127">
        <v>50</v>
      </c>
      <c r="C83" s="128"/>
      <c r="D83" s="129" t="e">
        <f t="shared" si="14"/>
        <v>#REF!</v>
      </c>
      <c r="E83" s="129" t="e">
        <f t="shared" si="15"/>
        <v>#REF!</v>
      </c>
      <c r="F83" s="129" t="e">
        <f t="shared" si="16"/>
        <v>#REF!</v>
      </c>
      <c r="G83" s="130" t="e">
        <f t="shared" si="17"/>
        <v>#REF!</v>
      </c>
      <c r="H83" s="73"/>
      <c r="I83" s="122">
        <v>99</v>
      </c>
      <c r="J83" s="125"/>
      <c r="K83" s="123" t="e">
        <f t="shared" si="18"/>
        <v>#REF!</v>
      </c>
      <c r="L83" s="123" t="e">
        <f t="shared" si="19"/>
        <v>#REF!</v>
      </c>
      <c r="M83" s="123" t="e">
        <f t="shared" si="20"/>
        <v>#REF!</v>
      </c>
      <c r="N83" s="124" t="e">
        <f t="shared" si="21"/>
        <v>#REF!</v>
      </c>
    </row>
    <row r="84" spans="2:14" ht="12.75">
      <c r="I84" s="127">
        <v>100</v>
      </c>
      <c r="J84" s="128"/>
      <c r="K84" s="129" t="e">
        <f>+$K$8+$K$9*I84</f>
        <v>#REF!</v>
      </c>
      <c r="L84" s="129" t="e">
        <f t="shared" si="19"/>
        <v>#REF!</v>
      </c>
      <c r="M84" s="129" t="e">
        <f t="shared" si="20"/>
        <v>#REF!</v>
      </c>
      <c r="N84" s="130" t="e">
        <f t="shared" si="21"/>
        <v>#REF!</v>
      </c>
    </row>
    <row r="85" spans="2:14" ht="12.75"/>
    <row r="86" spans="2:14" ht="12.75">
      <c r="N86" s="131" t="s">
        <v>53</v>
      </c>
    </row>
    <row r="87" spans="2:14" ht="0" hidden="1" customHeight="1">
      <c r="B87" s="132" t="s">
        <v>54</v>
      </c>
    </row>
    <row r="88" spans="2:14" ht="0" hidden="1" customHeight="1">
      <c r="B88" s="133" t="s">
        <v>55</v>
      </c>
    </row>
    <row r="89" spans="2:14" ht="0" hidden="1" customHeight="1">
      <c r="B89" s="133" t="s">
        <v>56</v>
      </c>
    </row>
  </sheetData>
  <sheetProtection algorithmName="SHA-512" hashValue="x4NiSPjVhOdae2KVYRQODYDS9+cFWcyVxU+H2C+o5WPe3a69z1L5GERkPg3or4DA/VzQgoGnHzvX6CN6044ESA==" saltValue="uDwqcBxe9ZsqiEVW2kdgjQ==" spinCount="100000" sheet="1" objects="1" scenarios="1" selectLockedCells="1" selectUnlockedCells="1"/>
  <autoFilter ref="B7:H23" xr:uid="{00000000-0009-0000-0000-00000B000000}">
    <sortState xmlns:xlrd2="http://schemas.microsoft.com/office/spreadsheetml/2017/richdata2" ref="B8:H159">
      <sortCondition ref="D7:D67"/>
    </sortState>
  </autoFilter>
  <mergeCells count="5">
    <mergeCell ref="D2:L2"/>
    <mergeCell ref="D3:L3"/>
    <mergeCell ref="B5:F5"/>
    <mergeCell ref="G5:K5"/>
    <mergeCell ref="L5:N5"/>
  </mergeCells>
  <pageMargins left="0.6692913385826772" right="0.35433070866141736" top="0.19685039370078741" bottom="0.11811023622047245" header="0.59055118110236227" footer="0"/>
  <pageSetup scale="75" orientation="landscape" r:id="rId1"/>
  <headerFooter alignWithMargins="0">
    <oddHeader>&amp;R&amp;P de &amp;N</oddHeader>
    <oddFooter>&amp;L&amp;7GIT DE VALORACIÓN ECONÓMICA&amp;R&amp;7F51400-18/17.V1</oddFooter>
  </headerFooter>
  <rowBreaks count="1" manualBreakCount="1">
    <brk id="2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B1:AV110"/>
  <sheetViews>
    <sheetView showGridLines="0" zoomScale="84" zoomScaleNormal="60" workbookViewId="0">
      <selection activeCell="G6" sqref="G6:G9"/>
    </sheetView>
  </sheetViews>
  <sheetFormatPr defaultColWidth="11.42578125" defaultRowHeight="12.75"/>
  <cols>
    <col min="1" max="1" width="2.5703125" style="142" customWidth="1"/>
    <col min="2" max="2" width="18.5703125" style="142" customWidth="1"/>
    <col min="3" max="3" width="18.5703125" style="143" customWidth="1"/>
    <col min="4" max="4" width="32.42578125" style="143" customWidth="1"/>
    <col min="5" max="5" width="17.5703125" style="143" customWidth="1"/>
    <col min="6" max="6" width="6.85546875" style="143" customWidth="1"/>
    <col min="7" max="8" width="18.5703125" style="142" customWidth="1"/>
    <col min="9" max="9" width="35.7109375" style="142" customWidth="1"/>
    <col min="10" max="10" width="19.28515625" style="142" customWidth="1"/>
    <col min="11" max="11" width="6.85546875" style="142" customWidth="1"/>
    <col min="12" max="12" width="15.28515625" style="142" customWidth="1"/>
    <col min="13" max="13" width="17.5703125" style="142" customWidth="1"/>
    <col min="14" max="14" width="39.28515625" style="142" customWidth="1"/>
    <col min="15" max="15" width="20" style="142" customWidth="1"/>
    <col min="16" max="17" width="6.85546875" style="142" customWidth="1"/>
    <col min="18" max="18" width="15.28515625" style="142" customWidth="1"/>
    <col min="19" max="19" width="17.5703125" style="142" customWidth="1"/>
    <col min="20" max="20" width="76" style="142" customWidth="1"/>
    <col min="21" max="21" width="21.28515625" style="142" customWidth="1"/>
    <col min="22" max="22" width="6.85546875" style="142" customWidth="1"/>
    <col min="23" max="23" width="15.28515625" style="142" customWidth="1"/>
    <col min="24" max="24" width="17.5703125" style="142" customWidth="1"/>
    <col min="25" max="25" width="61.140625" style="142" customWidth="1"/>
    <col min="26" max="26" width="19.42578125" style="142" customWidth="1"/>
    <col min="27" max="27" width="6.85546875" style="142" customWidth="1"/>
    <col min="28" max="28" width="15.28515625" style="142" customWidth="1"/>
    <col min="29" max="29" width="17.5703125" style="142" customWidth="1"/>
    <col min="30" max="30" width="44.140625" style="142" customWidth="1"/>
    <col min="31" max="31" width="22" style="142" customWidth="1"/>
    <col min="32" max="32" width="6.85546875" style="142" customWidth="1"/>
    <col min="33" max="33" width="15.28515625" style="142" customWidth="1"/>
    <col min="34" max="34" width="17.5703125" style="142" customWidth="1"/>
    <col min="35" max="35" width="37.28515625" style="142" customWidth="1"/>
    <col min="36" max="36" width="22" style="142" customWidth="1"/>
    <col min="37" max="37" width="6.85546875" style="142" customWidth="1"/>
    <col min="38" max="38" width="15.28515625" style="142" customWidth="1"/>
    <col min="39" max="39" width="17.5703125" style="142" customWidth="1"/>
    <col min="40" max="40" width="47.140625" style="142" customWidth="1"/>
    <col min="41" max="41" width="22" style="142" customWidth="1"/>
    <col min="42" max="42" width="6.85546875" style="142" customWidth="1"/>
    <col min="43" max="44" width="17.140625" style="142" customWidth="1"/>
    <col min="45" max="45" width="43.7109375" style="142" customWidth="1"/>
    <col min="46" max="46" width="21" style="142" customWidth="1"/>
    <col min="47" max="48" width="6.85546875" style="142" customWidth="1"/>
    <col min="49" max="49" width="17.5703125" style="142" customWidth="1"/>
    <col min="50" max="50" width="6.85546875" style="142" customWidth="1"/>
    <col min="51" max="51" width="15.28515625" style="142" customWidth="1"/>
    <col min="52" max="52" width="17.5703125" style="142" customWidth="1"/>
    <col min="53" max="16384" width="11.42578125" style="142"/>
  </cols>
  <sheetData>
    <row r="1" spans="2:48" ht="13.5" thickBot="1"/>
    <row r="2" spans="2:48" ht="18">
      <c r="B2" s="677"/>
      <c r="C2" s="678"/>
      <c r="D2" s="412"/>
      <c r="E2" s="412"/>
      <c r="F2" s="681" t="s">
        <v>286</v>
      </c>
      <c r="G2" s="681"/>
      <c r="H2" s="681"/>
      <c r="I2" s="681"/>
      <c r="J2" s="681"/>
      <c r="K2" s="681"/>
      <c r="L2" s="682"/>
      <c r="M2" s="199" t="s">
        <v>1</v>
      </c>
      <c r="N2" s="406"/>
      <c r="O2" s="406"/>
      <c r="P2" s="72" t="s">
        <v>287</v>
      </c>
      <c r="Q2" s="354"/>
      <c r="V2" s="354"/>
    </row>
    <row r="3" spans="2:48" ht="32.450000000000003" customHeight="1" thickBot="1">
      <c r="B3" s="679"/>
      <c r="C3" s="680"/>
      <c r="D3" s="683"/>
      <c r="E3" s="684"/>
      <c r="F3" s="413"/>
      <c r="G3" s="414"/>
      <c r="H3" s="414"/>
      <c r="I3" s="414"/>
      <c r="J3" s="414"/>
      <c r="K3" s="414"/>
      <c r="L3" s="415"/>
      <c r="M3" s="200">
        <v>45681</v>
      </c>
      <c r="N3" s="407"/>
      <c r="O3" s="407"/>
      <c r="P3" s="201"/>
      <c r="Q3" s="111"/>
      <c r="V3" s="111"/>
    </row>
    <row r="5" spans="2:48" ht="13.5" thickBot="1"/>
    <row r="6" spans="2:48" ht="59.25" customHeight="1" thickBot="1">
      <c r="B6" s="671" t="s">
        <v>61</v>
      </c>
      <c r="C6" s="668" t="s">
        <v>288</v>
      </c>
      <c r="D6" s="669"/>
      <c r="E6" s="670"/>
      <c r="G6" s="671" t="s">
        <v>144</v>
      </c>
      <c r="H6" s="668" t="s">
        <v>289</v>
      </c>
      <c r="I6" s="669"/>
      <c r="J6" s="670"/>
      <c r="L6" s="671" t="s">
        <v>178</v>
      </c>
      <c r="M6" s="659" t="s">
        <v>290</v>
      </c>
      <c r="N6" s="660"/>
      <c r="O6" s="661"/>
      <c r="R6" s="671" t="s">
        <v>215</v>
      </c>
      <c r="S6" s="668" t="s">
        <v>291</v>
      </c>
      <c r="T6" s="669"/>
      <c r="U6" s="670"/>
      <c r="W6" s="671" t="s">
        <v>229</v>
      </c>
      <c r="X6" s="668" t="s">
        <v>292</v>
      </c>
      <c r="Y6" s="669"/>
      <c r="Z6" s="670"/>
      <c r="AB6" s="656" t="s">
        <v>293</v>
      </c>
      <c r="AC6" s="668" t="s">
        <v>294</v>
      </c>
      <c r="AD6" s="669"/>
      <c r="AE6" s="670"/>
      <c r="AG6" s="656" t="s">
        <v>295</v>
      </c>
      <c r="AH6" s="668" t="s">
        <v>296</v>
      </c>
      <c r="AI6" s="669"/>
      <c r="AJ6" s="670"/>
      <c r="AL6" s="656" t="s">
        <v>297</v>
      </c>
      <c r="AM6" s="659" t="s">
        <v>298</v>
      </c>
      <c r="AN6" s="660"/>
      <c r="AO6" s="661"/>
      <c r="AQ6" s="656" t="s">
        <v>299</v>
      </c>
      <c r="AR6" s="668" t="s">
        <v>300</v>
      </c>
      <c r="AS6" s="669"/>
      <c r="AT6" s="670"/>
    </row>
    <row r="7" spans="2:48" ht="59.25" customHeight="1" thickBot="1">
      <c r="B7" s="672"/>
      <c r="C7" s="668" t="s">
        <v>301</v>
      </c>
      <c r="D7" s="669"/>
      <c r="E7" s="670"/>
      <c r="G7" s="672"/>
      <c r="H7" s="688" t="s">
        <v>302</v>
      </c>
      <c r="I7" s="689"/>
      <c r="J7" s="690"/>
      <c r="L7" s="672"/>
      <c r="M7" s="674" t="s">
        <v>303</v>
      </c>
      <c r="N7" s="675"/>
      <c r="O7" s="676"/>
      <c r="R7" s="672"/>
      <c r="S7" s="668" t="s">
        <v>304</v>
      </c>
      <c r="T7" s="669"/>
      <c r="U7" s="670"/>
      <c r="W7" s="672"/>
      <c r="X7" s="572"/>
      <c r="Y7" s="572"/>
      <c r="Z7" s="573"/>
      <c r="AB7" s="657"/>
      <c r="AC7" s="668" t="s">
        <v>305</v>
      </c>
      <c r="AD7" s="669"/>
      <c r="AE7" s="670"/>
      <c r="AG7" s="657"/>
      <c r="AH7" s="572"/>
      <c r="AI7" s="572"/>
      <c r="AJ7" s="573"/>
      <c r="AL7" s="657"/>
      <c r="AM7" s="659" t="s">
        <v>306</v>
      </c>
      <c r="AN7" s="660"/>
      <c r="AO7" s="661"/>
      <c r="AQ7" s="657"/>
      <c r="AR7" s="572"/>
      <c r="AS7" s="572"/>
      <c r="AT7" s="573"/>
    </row>
    <row r="8" spans="2:48" ht="15" customHeight="1">
      <c r="B8" s="672"/>
      <c r="C8" s="687"/>
      <c r="D8" s="685" t="s">
        <v>63</v>
      </c>
      <c r="E8" s="686" t="s">
        <v>307</v>
      </c>
      <c r="G8" s="672"/>
      <c r="H8" s="662"/>
      <c r="I8" s="664" t="s">
        <v>63</v>
      </c>
      <c r="J8" s="666" t="s">
        <v>307</v>
      </c>
      <c r="L8" s="672"/>
      <c r="M8" s="662"/>
      <c r="N8" s="664" t="s">
        <v>63</v>
      </c>
      <c r="O8" s="666" t="s">
        <v>307</v>
      </c>
      <c r="R8" s="672"/>
      <c r="S8" s="662"/>
      <c r="T8" s="664" t="s">
        <v>63</v>
      </c>
      <c r="U8" s="666" t="s">
        <v>307</v>
      </c>
      <c r="W8" s="672"/>
      <c r="X8" s="662"/>
      <c r="Y8" s="664" t="s">
        <v>63</v>
      </c>
      <c r="Z8" s="666" t="s">
        <v>307</v>
      </c>
      <c r="AB8" s="657"/>
      <c r="AC8" s="662"/>
      <c r="AD8" s="664" t="s">
        <v>63</v>
      </c>
      <c r="AE8" s="666" t="s">
        <v>307</v>
      </c>
      <c r="AG8" s="657"/>
      <c r="AH8" s="662"/>
      <c r="AI8" s="664" t="s">
        <v>63</v>
      </c>
      <c r="AJ8" s="666" t="s">
        <v>307</v>
      </c>
      <c r="AL8" s="657"/>
      <c r="AM8" s="662"/>
      <c r="AN8" s="664" t="s">
        <v>63</v>
      </c>
      <c r="AO8" s="666" t="s">
        <v>307</v>
      </c>
      <c r="AQ8" s="657"/>
      <c r="AR8" s="662"/>
      <c r="AS8" s="664" t="s">
        <v>63</v>
      </c>
      <c r="AT8" s="666" t="s">
        <v>307</v>
      </c>
    </row>
    <row r="9" spans="2:48" ht="31.9" customHeight="1">
      <c r="B9" s="672"/>
      <c r="C9" s="687"/>
      <c r="D9" s="665"/>
      <c r="E9" s="667"/>
      <c r="F9" s="142"/>
      <c r="G9" s="673"/>
      <c r="H9" s="663"/>
      <c r="I9" s="665"/>
      <c r="J9" s="667"/>
      <c r="L9" s="673"/>
      <c r="M9" s="663"/>
      <c r="N9" s="665"/>
      <c r="O9" s="667"/>
      <c r="R9" s="673"/>
      <c r="S9" s="663"/>
      <c r="T9" s="665"/>
      <c r="U9" s="667"/>
      <c r="W9" s="673"/>
      <c r="X9" s="663"/>
      <c r="Y9" s="665"/>
      <c r="Z9" s="667"/>
      <c r="AB9" s="658"/>
      <c r="AC9" s="663"/>
      <c r="AD9" s="665"/>
      <c r="AE9" s="667"/>
      <c r="AG9" s="658"/>
      <c r="AH9" s="663"/>
      <c r="AI9" s="665"/>
      <c r="AJ9" s="667"/>
      <c r="AL9" s="658"/>
      <c r="AM9" s="663"/>
      <c r="AN9" s="665"/>
      <c r="AO9" s="667"/>
      <c r="AQ9" s="658"/>
      <c r="AR9" s="663"/>
      <c r="AS9" s="665"/>
      <c r="AT9" s="667"/>
    </row>
    <row r="10" spans="2:48" s="144" customFormat="1" ht="13.5" thickBot="1">
      <c r="B10" s="385" t="s">
        <v>18</v>
      </c>
      <c r="C10" s="386" t="s">
        <v>308</v>
      </c>
      <c r="D10" s="382"/>
      <c r="E10" s="382"/>
      <c r="G10" s="385" t="s">
        <v>18</v>
      </c>
      <c r="H10" s="386" t="s">
        <v>308</v>
      </c>
      <c r="I10" s="382"/>
      <c r="J10" s="382"/>
      <c r="L10" s="385" t="s">
        <v>18</v>
      </c>
      <c r="M10" s="386" t="s">
        <v>308</v>
      </c>
      <c r="N10" s="382"/>
      <c r="O10" s="382"/>
      <c r="R10" s="385" t="s">
        <v>18</v>
      </c>
      <c r="S10" s="386" t="s">
        <v>308</v>
      </c>
      <c r="T10" s="382"/>
      <c r="U10" s="382"/>
      <c r="W10" s="385" t="s">
        <v>18</v>
      </c>
      <c r="X10" s="386" t="s">
        <v>308</v>
      </c>
      <c r="Y10" s="382"/>
      <c r="Z10" s="382"/>
      <c r="AB10" s="587" t="s">
        <v>18</v>
      </c>
      <c r="AC10" s="588" t="s">
        <v>308</v>
      </c>
      <c r="AG10" s="385" t="s">
        <v>18</v>
      </c>
      <c r="AH10" s="386" t="s">
        <v>308</v>
      </c>
      <c r="AL10" s="385" t="s">
        <v>18</v>
      </c>
      <c r="AM10" s="386" t="s">
        <v>308</v>
      </c>
      <c r="AQ10" s="385" t="s">
        <v>18</v>
      </c>
      <c r="AR10" s="386" t="s">
        <v>308</v>
      </c>
    </row>
    <row r="11" spans="2:48" s="144" customFormat="1" ht="15">
      <c r="B11" s="383">
        <v>1</v>
      </c>
      <c r="C11" s="384">
        <v>23856</v>
      </c>
      <c r="D11" s="357" t="s">
        <v>81</v>
      </c>
      <c r="E11" s="358" t="s">
        <v>67</v>
      </c>
      <c r="F11" s="143"/>
      <c r="G11" s="383">
        <v>1</v>
      </c>
      <c r="H11" s="384">
        <v>30822</v>
      </c>
      <c r="I11" s="387" t="s">
        <v>150</v>
      </c>
      <c r="J11" s="388" t="s">
        <v>67</v>
      </c>
      <c r="K11" s="143"/>
      <c r="L11" s="383">
        <v>1</v>
      </c>
      <c r="M11" s="384">
        <v>32365</v>
      </c>
      <c r="N11" s="387" t="s">
        <v>179</v>
      </c>
      <c r="O11" s="388" t="s">
        <v>67</v>
      </c>
      <c r="P11" s="143"/>
      <c r="Q11" s="143"/>
      <c r="R11" s="383">
        <v>1</v>
      </c>
      <c r="S11" s="384">
        <v>68235</v>
      </c>
      <c r="T11" s="515" t="s">
        <v>217</v>
      </c>
      <c r="U11" s="388" t="s">
        <v>67</v>
      </c>
      <c r="V11" s="143"/>
      <c r="W11" s="570">
        <v>1</v>
      </c>
      <c r="X11" s="529">
        <v>103866.39906431991</v>
      </c>
      <c r="Y11" s="578" t="s">
        <v>230</v>
      </c>
      <c r="Z11" s="546" t="s">
        <v>67</v>
      </c>
      <c r="AA11" s="143"/>
      <c r="AB11" s="528">
        <v>1</v>
      </c>
      <c r="AC11" s="529">
        <v>586153.19845450192</v>
      </c>
      <c r="AD11" s="589" t="s">
        <v>243</v>
      </c>
      <c r="AE11" s="546" t="s">
        <v>67</v>
      </c>
      <c r="AF11" s="143"/>
      <c r="AG11" s="416">
        <v>1</v>
      </c>
      <c r="AH11" s="509">
        <v>129114.22043761247</v>
      </c>
      <c r="AI11" s="510" t="s">
        <v>195</v>
      </c>
      <c r="AJ11" s="553" t="s">
        <v>67</v>
      </c>
      <c r="AK11" s="143"/>
      <c r="AL11" s="416">
        <v>1</v>
      </c>
      <c r="AM11" s="509">
        <v>33003.128780552237</v>
      </c>
      <c r="AN11" s="559" t="s">
        <v>187</v>
      </c>
      <c r="AO11" s="534" t="s">
        <v>67</v>
      </c>
      <c r="AP11" s="143"/>
      <c r="AQ11" s="528">
        <v>1</v>
      </c>
      <c r="AR11" s="529">
        <v>28333.284160100189</v>
      </c>
      <c r="AS11" s="515" t="s">
        <v>210</v>
      </c>
      <c r="AT11" s="388" t="s">
        <v>67</v>
      </c>
      <c r="AU11" s="143"/>
      <c r="AV11" s="143"/>
    </row>
    <row r="12" spans="2:48" s="143" customFormat="1" ht="15">
      <c r="B12" s="145">
        <v>2</v>
      </c>
      <c r="C12" s="202">
        <v>49626</v>
      </c>
      <c r="D12" s="359" t="s">
        <v>81</v>
      </c>
      <c r="E12" s="360" t="s">
        <v>67</v>
      </c>
      <c r="G12" s="145">
        <v>2</v>
      </c>
      <c r="H12" s="202">
        <v>62275</v>
      </c>
      <c r="I12" s="389" t="s">
        <v>150</v>
      </c>
      <c r="J12" s="390" t="s">
        <v>67</v>
      </c>
      <c r="L12" s="145">
        <v>2</v>
      </c>
      <c r="M12" s="202">
        <v>64513</v>
      </c>
      <c r="N12" s="389" t="s">
        <v>179</v>
      </c>
      <c r="O12" s="390" t="s">
        <v>67</v>
      </c>
      <c r="R12" s="145">
        <v>2</v>
      </c>
      <c r="S12" s="202">
        <v>132276</v>
      </c>
      <c r="T12" s="516" t="s">
        <v>217</v>
      </c>
      <c r="U12" s="390" t="s">
        <v>67</v>
      </c>
      <c r="W12" s="145">
        <v>2</v>
      </c>
      <c r="X12" s="202">
        <v>136112.12149008506</v>
      </c>
      <c r="Y12" s="579" t="s">
        <v>230</v>
      </c>
      <c r="Z12" s="547" t="s">
        <v>67</v>
      </c>
      <c r="AB12" s="145">
        <v>2</v>
      </c>
      <c r="AC12" s="384">
        <v>614542.22520747385</v>
      </c>
      <c r="AD12" s="590" t="s">
        <v>243</v>
      </c>
      <c r="AE12" s="547" t="s">
        <v>67</v>
      </c>
      <c r="AG12" s="145">
        <v>2</v>
      </c>
      <c r="AH12" s="509">
        <v>169303.54575448565</v>
      </c>
      <c r="AI12" s="511" t="s">
        <v>195</v>
      </c>
      <c r="AJ12" s="554" t="s">
        <v>67</v>
      </c>
      <c r="AL12" s="145">
        <v>2</v>
      </c>
      <c r="AM12" s="509">
        <v>67146.079540626699</v>
      </c>
      <c r="AN12" s="560" t="s">
        <v>187</v>
      </c>
      <c r="AO12" s="535" t="s">
        <v>67</v>
      </c>
      <c r="AQ12" s="145">
        <v>2</v>
      </c>
      <c r="AR12" s="384">
        <v>63867.561463780723</v>
      </c>
      <c r="AS12" s="516" t="s">
        <v>210</v>
      </c>
      <c r="AT12" s="390" t="s">
        <v>67</v>
      </c>
    </row>
    <row r="13" spans="2:48" s="143" customFormat="1" ht="15.75" thickBot="1">
      <c r="B13" s="145">
        <v>3</v>
      </c>
      <c r="C13" s="202">
        <v>76171</v>
      </c>
      <c r="D13" s="361" t="s">
        <v>81</v>
      </c>
      <c r="E13" s="362" t="s">
        <v>68</v>
      </c>
      <c r="G13" s="145">
        <v>3</v>
      </c>
      <c r="H13" s="202">
        <v>93970</v>
      </c>
      <c r="I13" s="389" t="s">
        <v>150</v>
      </c>
      <c r="J13" s="390" t="s">
        <v>67</v>
      </c>
      <c r="L13" s="145">
        <v>3</v>
      </c>
      <c r="M13" s="202">
        <v>96580</v>
      </c>
      <c r="N13" s="389" t="s">
        <v>179</v>
      </c>
      <c r="O13" s="390" t="s">
        <v>67</v>
      </c>
      <c r="R13" s="145">
        <v>3</v>
      </c>
      <c r="S13" s="202">
        <v>194824</v>
      </c>
      <c r="T13" s="516" t="s">
        <v>217</v>
      </c>
      <c r="U13" s="390" t="s">
        <v>67</v>
      </c>
      <c r="W13" s="145">
        <v>3</v>
      </c>
      <c r="X13" s="202">
        <v>168357.84391585022</v>
      </c>
      <c r="Y13" s="579" t="s">
        <v>230</v>
      </c>
      <c r="Z13" s="547" t="s">
        <v>67</v>
      </c>
      <c r="AB13" s="145">
        <v>3</v>
      </c>
      <c r="AC13" s="384">
        <v>642931.25196044578</v>
      </c>
      <c r="AD13" s="590" t="s">
        <v>243</v>
      </c>
      <c r="AE13" s="547" t="s">
        <v>67</v>
      </c>
      <c r="AG13" s="145">
        <v>3</v>
      </c>
      <c r="AH13" s="509">
        <v>209492.87107135879</v>
      </c>
      <c r="AI13" s="511" t="s">
        <v>195</v>
      </c>
      <c r="AJ13" s="554" t="s">
        <v>67</v>
      </c>
      <c r="AL13" s="145">
        <v>3</v>
      </c>
      <c r="AM13" s="509">
        <v>101732.90313680231</v>
      </c>
      <c r="AN13" s="560" t="s">
        <v>187</v>
      </c>
      <c r="AO13" s="535" t="s">
        <v>67</v>
      </c>
      <c r="AQ13" s="145">
        <v>3</v>
      </c>
      <c r="AR13" s="384">
        <v>102745.40234178673</v>
      </c>
      <c r="AS13" s="516" t="s">
        <v>210</v>
      </c>
      <c r="AT13" s="390" t="s">
        <v>67</v>
      </c>
    </row>
    <row r="14" spans="2:48" s="143" customFormat="1" ht="15">
      <c r="B14" s="145">
        <v>4</v>
      </c>
      <c r="C14" s="202">
        <v>103232</v>
      </c>
      <c r="D14" s="363" t="s">
        <v>84</v>
      </c>
      <c r="E14" s="358" t="s">
        <v>67</v>
      </c>
      <c r="G14" s="145">
        <v>4</v>
      </c>
      <c r="H14" s="202">
        <v>125824</v>
      </c>
      <c r="I14" s="389" t="s">
        <v>150</v>
      </c>
      <c r="J14" s="390" t="s">
        <v>67</v>
      </c>
      <c r="L14" s="145">
        <v>4</v>
      </c>
      <c r="M14" s="202">
        <v>128595</v>
      </c>
      <c r="N14" s="389" t="s">
        <v>179</v>
      </c>
      <c r="O14" s="390" t="s">
        <v>67</v>
      </c>
      <c r="R14" s="145">
        <v>4</v>
      </c>
      <c r="S14" s="202">
        <v>256422</v>
      </c>
      <c r="T14" s="516" t="s">
        <v>217</v>
      </c>
      <c r="U14" s="390" t="s">
        <v>67</v>
      </c>
      <c r="W14" s="145">
        <v>4</v>
      </c>
      <c r="X14" s="202">
        <v>200603.56634161534</v>
      </c>
      <c r="Y14" s="579" t="s">
        <v>230</v>
      </c>
      <c r="Z14" s="547" t="s">
        <v>67</v>
      </c>
      <c r="AB14" s="145">
        <v>4</v>
      </c>
      <c r="AC14" s="384">
        <v>671320.27871341771</v>
      </c>
      <c r="AD14" s="590" t="s">
        <v>243</v>
      </c>
      <c r="AE14" s="547" t="s">
        <v>67</v>
      </c>
      <c r="AG14" s="145">
        <v>4</v>
      </c>
      <c r="AH14" s="509">
        <v>249682.19638823194</v>
      </c>
      <c r="AI14" s="511" t="s">
        <v>195</v>
      </c>
      <c r="AJ14" s="554" t="s">
        <v>67</v>
      </c>
      <c r="AL14" s="145">
        <v>4</v>
      </c>
      <c r="AM14" s="509">
        <v>136611.1688275128</v>
      </c>
      <c r="AN14" s="560" t="s">
        <v>187</v>
      </c>
      <c r="AO14" s="535" t="s">
        <v>67</v>
      </c>
      <c r="AQ14" s="145">
        <v>4</v>
      </c>
      <c r="AR14" s="384">
        <v>143967.26423525854</v>
      </c>
      <c r="AS14" s="516" t="s">
        <v>210</v>
      </c>
      <c r="AT14" s="390" t="s">
        <v>67</v>
      </c>
    </row>
    <row r="15" spans="2:48" s="143" customFormat="1" ht="15">
      <c r="B15" s="145">
        <v>5</v>
      </c>
      <c r="C15" s="202">
        <v>130684</v>
      </c>
      <c r="D15" s="364" t="s">
        <v>84</v>
      </c>
      <c r="E15" s="360" t="s">
        <v>67</v>
      </c>
      <c r="G15" s="145">
        <v>5</v>
      </c>
      <c r="H15" s="202">
        <v>157797</v>
      </c>
      <c r="I15" s="389" t="s">
        <v>150</v>
      </c>
      <c r="J15" s="390" t="s">
        <v>67</v>
      </c>
      <c r="L15" s="145">
        <v>5</v>
      </c>
      <c r="M15" s="202">
        <v>160570</v>
      </c>
      <c r="N15" s="389" t="s">
        <v>179</v>
      </c>
      <c r="O15" s="390" t="s">
        <v>67</v>
      </c>
      <c r="R15" s="145">
        <v>5</v>
      </c>
      <c r="S15" s="202">
        <v>317322</v>
      </c>
      <c r="T15" s="516" t="s">
        <v>217</v>
      </c>
      <c r="U15" s="390" t="s">
        <v>67</v>
      </c>
      <c r="W15" s="145">
        <v>5</v>
      </c>
      <c r="X15" s="202">
        <v>232849.28876738047</v>
      </c>
      <c r="Y15" s="579" t="s">
        <v>230</v>
      </c>
      <c r="Z15" s="547" t="s">
        <v>67</v>
      </c>
      <c r="AB15" s="145">
        <v>5</v>
      </c>
      <c r="AC15" s="384">
        <v>699709.30546638963</v>
      </c>
      <c r="AD15" s="590" t="s">
        <v>243</v>
      </c>
      <c r="AE15" s="547" t="s">
        <v>67</v>
      </c>
      <c r="AG15" s="145">
        <v>5</v>
      </c>
      <c r="AH15" s="509">
        <v>289871.52170510509</v>
      </c>
      <c r="AI15" s="511" t="s">
        <v>195</v>
      </c>
      <c r="AJ15" s="554" t="s">
        <v>67</v>
      </c>
      <c r="AL15" s="145">
        <v>5</v>
      </c>
      <c r="AM15" s="509">
        <v>171707.76401297341</v>
      </c>
      <c r="AN15" s="560" t="s">
        <v>187</v>
      </c>
      <c r="AO15" s="535" t="s">
        <v>67</v>
      </c>
      <c r="AQ15" s="145">
        <v>5</v>
      </c>
      <c r="AR15" s="384">
        <v>187024.72767504514</v>
      </c>
      <c r="AS15" s="516" t="s">
        <v>210</v>
      </c>
      <c r="AT15" s="390" t="s">
        <v>67</v>
      </c>
    </row>
    <row r="16" spans="2:48" s="143" customFormat="1" ht="15">
      <c r="B16" s="145">
        <v>6</v>
      </c>
      <c r="C16" s="202">
        <v>158451</v>
      </c>
      <c r="D16" s="365" t="s">
        <v>84</v>
      </c>
      <c r="E16" s="366" t="s">
        <v>67</v>
      </c>
      <c r="G16" s="145">
        <v>6</v>
      </c>
      <c r="H16" s="202">
        <v>189865</v>
      </c>
      <c r="I16" s="389" t="s">
        <v>150</v>
      </c>
      <c r="J16" s="391" t="s">
        <v>68</v>
      </c>
      <c r="L16" s="145">
        <v>6</v>
      </c>
      <c r="M16" s="202">
        <v>192514</v>
      </c>
      <c r="N16" s="389" t="s">
        <v>179</v>
      </c>
      <c r="O16" s="391" t="s">
        <v>68</v>
      </c>
      <c r="R16" s="145">
        <v>6</v>
      </c>
      <c r="S16" s="202">
        <v>377673</v>
      </c>
      <c r="T16" s="516" t="s">
        <v>217</v>
      </c>
      <c r="U16" s="390" t="s">
        <v>67</v>
      </c>
      <c r="W16" s="145">
        <v>6</v>
      </c>
      <c r="X16" s="202">
        <v>265095.01119314565</v>
      </c>
      <c r="Y16" s="579" t="s">
        <v>230</v>
      </c>
      <c r="Z16" s="547" t="s">
        <v>67</v>
      </c>
      <c r="AB16" s="145">
        <v>6</v>
      </c>
      <c r="AC16" s="384">
        <v>728098.33221936156</v>
      </c>
      <c r="AD16" s="590" t="s">
        <v>243</v>
      </c>
      <c r="AE16" s="547" t="s">
        <v>67</v>
      </c>
      <c r="AG16" s="145">
        <v>6</v>
      </c>
      <c r="AH16" s="509">
        <v>330060.84702197829</v>
      </c>
      <c r="AI16" s="511" t="s">
        <v>195</v>
      </c>
      <c r="AJ16" s="554" t="s">
        <v>67</v>
      </c>
      <c r="AL16" s="145">
        <v>6</v>
      </c>
      <c r="AM16" s="509">
        <v>206979.33372753087</v>
      </c>
      <c r="AN16" s="560" t="s">
        <v>187</v>
      </c>
      <c r="AO16" s="535" t="s">
        <v>67</v>
      </c>
      <c r="AQ16" s="145">
        <v>6</v>
      </c>
      <c r="AR16" s="384">
        <v>231603.87133750963</v>
      </c>
      <c r="AS16" s="516" t="s">
        <v>210</v>
      </c>
      <c r="AT16" s="390" t="s">
        <v>67</v>
      </c>
    </row>
    <row r="17" spans="2:48" s="143" customFormat="1" ht="15">
      <c r="B17" s="145">
        <v>7</v>
      </c>
      <c r="C17" s="202">
        <v>186483</v>
      </c>
      <c r="D17" s="367" t="s">
        <v>84</v>
      </c>
      <c r="E17" s="368" t="s">
        <v>68</v>
      </c>
      <c r="G17" s="145">
        <v>7</v>
      </c>
      <c r="H17" s="202">
        <v>222011</v>
      </c>
      <c r="I17" s="389" t="s">
        <v>150</v>
      </c>
      <c r="J17" s="391" t="s">
        <v>68</v>
      </c>
      <c r="L17" s="145">
        <v>7</v>
      </c>
      <c r="M17" s="202">
        <v>224432</v>
      </c>
      <c r="N17" s="392" t="s">
        <v>179</v>
      </c>
      <c r="O17" s="395" t="s">
        <v>68</v>
      </c>
      <c r="R17" s="145">
        <v>7</v>
      </c>
      <c r="S17" s="202">
        <v>437571</v>
      </c>
      <c r="T17" s="516" t="s">
        <v>217</v>
      </c>
      <c r="U17" s="390" t="s">
        <v>67</v>
      </c>
      <c r="W17" s="145">
        <v>7</v>
      </c>
      <c r="X17" s="202">
        <v>297340.73361891077</v>
      </c>
      <c r="Y17" s="579" t="s">
        <v>230</v>
      </c>
      <c r="Z17" s="547" t="s">
        <v>67</v>
      </c>
      <c r="AB17" s="145">
        <v>7</v>
      </c>
      <c r="AC17" s="384">
        <v>756487.35897233349</v>
      </c>
      <c r="AD17" s="590" t="s">
        <v>243</v>
      </c>
      <c r="AE17" s="547" t="s">
        <v>67</v>
      </c>
      <c r="AG17" s="145">
        <v>7</v>
      </c>
      <c r="AH17" s="509">
        <v>370250.17233885144</v>
      </c>
      <c r="AI17" s="511" t="s">
        <v>195</v>
      </c>
      <c r="AJ17" s="554" t="s">
        <v>67</v>
      </c>
      <c r="AL17" s="145">
        <v>7</v>
      </c>
      <c r="AM17" s="509">
        <v>242397.08029913006</v>
      </c>
      <c r="AN17" s="560" t="s">
        <v>187</v>
      </c>
      <c r="AO17" s="535" t="s">
        <v>67</v>
      </c>
      <c r="AQ17" s="145">
        <v>7</v>
      </c>
      <c r="AR17" s="384">
        <v>277489.56197047816</v>
      </c>
      <c r="AS17" s="516" t="s">
        <v>210</v>
      </c>
      <c r="AT17" s="390" t="s">
        <v>67</v>
      </c>
    </row>
    <row r="18" spans="2:48" s="143" customFormat="1" ht="15">
      <c r="B18" s="145">
        <v>8</v>
      </c>
      <c r="C18" s="202">
        <v>214744</v>
      </c>
      <c r="D18" s="367" t="s">
        <v>84</v>
      </c>
      <c r="E18" s="360" t="s">
        <v>68</v>
      </c>
      <c r="G18" s="145">
        <v>8</v>
      </c>
      <c r="H18" s="202">
        <v>254225</v>
      </c>
      <c r="I18" s="389" t="s">
        <v>150</v>
      </c>
      <c r="J18" s="391" t="s">
        <v>68</v>
      </c>
      <c r="L18" s="145">
        <v>8</v>
      </c>
      <c r="M18" s="202">
        <v>256328</v>
      </c>
      <c r="N18" s="408" t="s">
        <v>180</v>
      </c>
      <c r="O18" s="390" t="s">
        <v>67</v>
      </c>
      <c r="R18" s="145">
        <v>8</v>
      </c>
      <c r="S18" s="202">
        <v>497083</v>
      </c>
      <c r="T18" s="516" t="s">
        <v>217</v>
      </c>
      <c r="U18" s="390" t="s">
        <v>67</v>
      </c>
      <c r="W18" s="145">
        <v>8</v>
      </c>
      <c r="X18" s="202">
        <v>329586.4560446759</v>
      </c>
      <c r="Y18" s="579" t="s">
        <v>230</v>
      </c>
      <c r="Z18" s="547" t="s">
        <v>67</v>
      </c>
      <c r="AB18" s="145">
        <v>8</v>
      </c>
      <c r="AC18" s="384">
        <v>784876.38572530542</v>
      </c>
      <c r="AD18" s="590" t="s">
        <v>243</v>
      </c>
      <c r="AE18" s="547" t="s">
        <v>67</v>
      </c>
      <c r="AG18" s="145">
        <v>8</v>
      </c>
      <c r="AH18" s="509">
        <v>410439.49765572458</v>
      </c>
      <c r="AI18" s="511" t="s">
        <v>195</v>
      </c>
      <c r="AJ18" s="554" t="s">
        <v>67</v>
      </c>
      <c r="AL18" s="145">
        <v>8</v>
      </c>
      <c r="AM18" s="509">
        <v>277940.44828972319</v>
      </c>
      <c r="AN18" s="560" t="s">
        <v>187</v>
      </c>
      <c r="AO18" s="535" t="s">
        <v>67</v>
      </c>
      <c r="AQ18" s="145">
        <v>8</v>
      </c>
      <c r="AR18" s="384">
        <v>324524.26077264256</v>
      </c>
      <c r="AS18" s="516" t="s">
        <v>210</v>
      </c>
      <c r="AT18" s="390" t="s">
        <v>67</v>
      </c>
    </row>
    <row r="19" spans="2:48" s="143" customFormat="1" ht="15">
      <c r="B19" s="145">
        <v>9</v>
      </c>
      <c r="C19" s="202">
        <v>243207</v>
      </c>
      <c r="D19" s="367" t="s">
        <v>84</v>
      </c>
      <c r="E19" s="360" t="s">
        <v>68</v>
      </c>
      <c r="G19" s="145">
        <v>9</v>
      </c>
      <c r="H19" s="202">
        <v>286499</v>
      </c>
      <c r="I19" s="389" t="s">
        <v>150</v>
      </c>
      <c r="J19" s="391" t="s">
        <v>68</v>
      </c>
      <c r="L19" s="145">
        <v>9</v>
      </c>
      <c r="M19" s="202">
        <v>288205</v>
      </c>
      <c r="N19" s="408" t="s">
        <v>180</v>
      </c>
      <c r="O19" s="390" t="s">
        <v>67</v>
      </c>
      <c r="R19" s="145">
        <v>9</v>
      </c>
      <c r="S19" s="202">
        <v>556260</v>
      </c>
      <c r="T19" s="516" t="s">
        <v>217</v>
      </c>
      <c r="U19" s="390" t="s">
        <v>67</v>
      </c>
      <c r="W19" s="145">
        <v>9</v>
      </c>
      <c r="X19" s="202">
        <v>361832.17847044108</v>
      </c>
      <c r="Y19" s="579" t="s">
        <v>230</v>
      </c>
      <c r="Z19" s="547" t="s">
        <v>67</v>
      </c>
      <c r="AB19" s="145">
        <v>9</v>
      </c>
      <c r="AC19" s="384">
        <v>813265.41247827734</v>
      </c>
      <c r="AD19" s="590" t="s">
        <v>243</v>
      </c>
      <c r="AE19" s="547" t="s">
        <v>67</v>
      </c>
      <c r="AG19" s="145">
        <v>9</v>
      </c>
      <c r="AH19" s="509">
        <v>450628.82297259773</v>
      </c>
      <c r="AI19" s="511" t="s">
        <v>195</v>
      </c>
      <c r="AJ19" s="554" t="s">
        <v>67</v>
      </c>
      <c r="AL19" s="145">
        <v>9</v>
      </c>
      <c r="AM19" s="509">
        <v>313594.01253922039</v>
      </c>
      <c r="AN19" s="560" t="s">
        <v>187</v>
      </c>
      <c r="AO19" s="535" t="s">
        <v>67</v>
      </c>
      <c r="AQ19" s="145">
        <v>9</v>
      </c>
      <c r="AR19" s="384">
        <v>372587.15377731581</v>
      </c>
      <c r="AS19" s="516" t="s">
        <v>210</v>
      </c>
      <c r="AT19" s="390" t="s">
        <v>67</v>
      </c>
    </row>
    <row r="20" spans="2:48" s="143" customFormat="1" ht="15.75" thickBot="1">
      <c r="B20" s="145">
        <v>10</v>
      </c>
      <c r="C20" s="202">
        <v>271850</v>
      </c>
      <c r="D20" s="369" t="s">
        <v>84</v>
      </c>
      <c r="E20" s="362" t="s">
        <v>103</v>
      </c>
      <c r="G20" s="145">
        <v>10</v>
      </c>
      <c r="H20" s="202">
        <v>318826</v>
      </c>
      <c r="I20" s="392" t="s">
        <v>150</v>
      </c>
      <c r="J20" s="391" t="s">
        <v>68</v>
      </c>
      <c r="L20" s="145">
        <v>10</v>
      </c>
      <c r="M20" s="202">
        <v>320064</v>
      </c>
      <c r="N20" s="408" t="s">
        <v>180</v>
      </c>
      <c r="O20" s="390" t="s">
        <v>67</v>
      </c>
      <c r="R20" s="145">
        <v>10</v>
      </c>
      <c r="S20" s="202">
        <v>615141</v>
      </c>
      <c r="T20" s="516" t="s">
        <v>217</v>
      </c>
      <c r="U20" s="390" t="s">
        <v>67</v>
      </c>
      <c r="W20" s="145">
        <v>10</v>
      </c>
      <c r="X20" s="202">
        <v>394077.90089620621</v>
      </c>
      <c r="Y20" s="579" t="s">
        <v>230</v>
      </c>
      <c r="Z20" s="547" t="s">
        <v>67</v>
      </c>
      <c r="AB20" s="145">
        <v>10</v>
      </c>
      <c r="AC20" s="384">
        <v>841654.43923124927</v>
      </c>
      <c r="AD20" s="590" t="s">
        <v>243</v>
      </c>
      <c r="AE20" s="547" t="s">
        <v>67</v>
      </c>
      <c r="AG20" s="145">
        <v>10</v>
      </c>
      <c r="AH20" s="509">
        <v>490818.14828947088</v>
      </c>
      <c r="AI20" s="511" t="s">
        <v>195</v>
      </c>
      <c r="AJ20" s="554" t="s">
        <v>67</v>
      </c>
      <c r="AL20" s="145">
        <v>10</v>
      </c>
      <c r="AM20" s="509">
        <v>349345.7622403446</v>
      </c>
      <c r="AN20" s="560" t="s">
        <v>187</v>
      </c>
      <c r="AO20" s="535" t="s">
        <v>67</v>
      </c>
      <c r="AQ20" s="145">
        <v>10</v>
      </c>
      <c r="AR20" s="384">
        <v>421582.37719769392</v>
      </c>
      <c r="AS20" s="516" t="s">
        <v>210</v>
      </c>
      <c r="AT20" s="390" t="s">
        <v>67</v>
      </c>
    </row>
    <row r="21" spans="2:48" s="143" customFormat="1" ht="15">
      <c r="B21" s="145">
        <v>11</v>
      </c>
      <c r="C21" s="202">
        <v>300656</v>
      </c>
      <c r="D21" s="370" t="s">
        <v>90</v>
      </c>
      <c r="E21" s="371" t="s">
        <v>67</v>
      </c>
      <c r="G21" s="145">
        <v>11</v>
      </c>
      <c r="H21" s="202">
        <v>351200</v>
      </c>
      <c r="I21" s="393" t="s">
        <v>154</v>
      </c>
      <c r="J21" s="394" t="s">
        <v>67</v>
      </c>
      <c r="L21" s="145">
        <v>11</v>
      </c>
      <c r="M21" s="202">
        <v>351908</v>
      </c>
      <c r="N21" s="408" t="s">
        <v>180</v>
      </c>
      <c r="O21" s="390" t="s">
        <v>67</v>
      </c>
      <c r="R21" s="145">
        <v>11</v>
      </c>
      <c r="S21" s="202">
        <v>673757</v>
      </c>
      <c r="T21" s="516" t="s">
        <v>217</v>
      </c>
      <c r="U21" s="390" t="s">
        <v>67</v>
      </c>
      <c r="W21" s="145">
        <v>11</v>
      </c>
      <c r="X21" s="202">
        <v>426323.62332197133</v>
      </c>
      <c r="Y21" s="579" t="s">
        <v>230</v>
      </c>
      <c r="Z21" s="547" t="s">
        <v>67</v>
      </c>
      <c r="AB21" s="145">
        <v>11</v>
      </c>
      <c r="AC21" s="384">
        <v>870043.46598422108</v>
      </c>
      <c r="AD21" s="590" t="s">
        <v>243</v>
      </c>
      <c r="AE21" s="547" t="s">
        <v>67</v>
      </c>
      <c r="AG21" s="145">
        <v>11</v>
      </c>
      <c r="AH21" s="509">
        <v>531007.47360634408</v>
      </c>
      <c r="AI21" s="511" t="s">
        <v>195</v>
      </c>
      <c r="AJ21" s="554" t="s">
        <v>67</v>
      </c>
      <c r="AL21" s="145">
        <v>11</v>
      </c>
      <c r="AM21" s="509">
        <v>385186.07552360528</v>
      </c>
      <c r="AN21" s="560" t="s">
        <v>187</v>
      </c>
      <c r="AO21" s="535" t="s">
        <v>67</v>
      </c>
      <c r="AQ21" s="145">
        <v>11</v>
      </c>
      <c r="AR21" s="384">
        <v>471431.84124330623</v>
      </c>
      <c r="AS21" s="516" t="s">
        <v>210</v>
      </c>
      <c r="AT21" s="390" t="s">
        <v>67</v>
      </c>
    </row>
    <row r="22" spans="2:48" s="143" customFormat="1" ht="15">
      <c r="B22" s="145">
        <v>12</v>
      </c>
      <c r="C22" s="202">
        <v>329612</v>
      </c>
      <c r="D22" s="372" t="s">
        <v>90</v>
      </c>
      <c r="E22" s="373" t="s">
        <v>67</v>
      </c>
      <c r="G22" s="145">
        <v>12</v>
      </c>
      <c r="H22" s="202">
        <v>383617</v>
      </c>
      <c r="I22" s="389" t="s">
        <v>154</v>
      </c>
      <c r="J22" s="390" t="s">
        <v>67</v>
      </c>
      <c r="L22" s="145">
        <v>12</v>
      </c>
      <c r="M22" s="202">
        <v>383738</v>
      </c>
      <c r="N22" s="408" t="s">
        <v>180</v>
      </c>
      <c r="O22" s="390" t="s">
        <v>67</v>
      </c>
      <c r="R22" s="145">
        <v>12</v>
      </c>
      <c r="S22" s="202">
        <v>732133</v>
      </c>
      <c r="T22" s="516" t="s">
        <v>217</v>
      </c>
      <c r="U22" s="390" t="s">
        <v>67</v>
      </c>
      <c r="W22" s="145">
        <v>12</v>
      </c>
      <c r="X22" s="202">
        <v>458569.34574773652</v>
      </c>
      <c r="Y22" s="579" t="s">
        <v>230</v>
      </c>
      <c r="Z22" s="547" t="s">
        <v>67</v>
      </c>
      <c r="AB22" s="145">
        <v>12</v>
      </c>
      <c r="AC22" s="384">
        <v>898432.49273719313</v>
      </c>
      <c r="AD22" s="590" t="s">
        <v>243</v>
      </c>
      <c r="AE22" s="547" t="s">
        <v>67</v>
      </c>
      <c r="AG22" s="145">
        <v>12</v>
      </c>
      <c r="AH22" s="509">
        <v>571196.79892321723</v>
      </c>
      <c r="AI22" s="511" t="s">
        <v>195</v>
      </c>
      <c r="AJ22" s="554" t="s">
        <v>67</v>
      </c>
      <c r="AL22" s="145">
        <v>12</v>
      </c>
      <c r="AM22" s="509">
        <v>421107.06830693875</v>
      </c>
      <c r="AN22" s="560" t="s">
        <v>187</v>
      </c>
      <c r="AO22" s="535" t="s">
        <v>67</v>
      </c>
      <c r="AQ22" s="145">
        <v>12</v>
      </c>
      <c r="AR22" s="384">
        <v>522070.59387518815</v>
      </c>
      <c r="AS22" s="516" t="s">
        <v>210</v>
      </c>
      <c r="AT22" s="390" t="s">
        <v>67</v>
      </c>
    </row>
    <row r="23" spans="2:48" s="143" customFormat="1" ht="15.75" thickBot="1">
      <c r="B23" s="145">
        <v>13</v>
      </c>
      <c r="C23" s="202">
        <v>358705</v>
      </c>
      <c r="D23" s="372" t="s">
        <v>90</v>
      </c>
      <c r="E23" s="373" t="s">
        <v>67</v>
      </c>
      <c r="G23" s="145">
        <v>13</v>
      </c>
      <c r="H23" s="202">
        <v>416074</v>
      </c>
      <c r="I23" s="389" t="s">
        <v>154</v>
      </c>
      <c r="J23" s="390" t="s">
        <v>67</v>
      </c>
      <c r="L23" s="145">
        <v>13</v>
      </c>
      <c r="M23" s="202">
        <v>415555</v>
      </c>
      <c r="N23" s="408" t="s">
        <v>180</v>
      </c>
      <c r="O23" s="390" t="s">
        <v>67</v>
      </c>
      <c r="R23" s="145">
        <v>13</v>
      </c>
      <c r="S23" s="202">
        <v>790290</v>
      </c>
      <c r="T23" s="516" t="s">
        <v>217</v>
      </c>
      <c r="U23" s="390" t="s">
        <v>67</v>
      </c>
      <c r="W23" s="145">
        <v>13</v>
      </c>
      <c r="X23" s="202">
        <v>490815.06817350164</v>
      </c>
      <c r="Y23" s="579" t="s">
        <v>230</v>
      </c>
      <c r="Z23" s="547" t="s">
        <v>67</v>
      </c>
      <c r="AB23" s="145">
        <v>13</v>
      </c>
      <c r="AC23" s="384">
        <v>926821.51949016494</v>
      </c>
      <c r="AD23" s="590" t="s">
        <v>243</v>
      </c>
      <c r="AE23" s="547" t="s">
        <v>67</v>
      </c>
      <c r="AG23" s="145">
        <v>13</v>
      </c>
      <c r="AH23" s="509">
        <v>611386.12424009037</v>
      </c>
      <c r="AI23" s="511" t="s">
        <v>195</v>
      </c>
      <c r="AJ23" s="554" t="s">
        <v>67</v>
      </c>
      <c r="AL23" s="145">
        <v>13</v>
      </c>
      <c r="AM23" s="509">
        <v>457102.16063704004</v>
      </c>
      <c r="AN23" s="561" t="s">
        <v>187</v>
      </c>
      <c r="AO23" s="550" t="s">
        <v>67</v>
      </c>
      <c r="AQ23" s="145">
        <v>13</v>
      </c>
      <c r="AR23" s="384">
        <v>573443.68527659879</v>
      </c>
      <c r="AS23" s="516" t="s">
        <v>210</v>
      </c>
      <c r="AT23" s="390" t="s">
        <v>67</v>
      </c>
    </row>
    <row r="24" spans="2:48" s="143" customFormat="1" ht="15">
      <c r="B24" s="145">
        <v>14</v>
      </c>
      <c r="C24" s="202">
        <v>387925</v>
      </c>
      <c r="D24" s="372" t="s">
        <v>90</v>
      </c>
      <c r="E24" s="373" t="s">
        <v>67</v>
      </c>
      <c r="G24" s="145">
        <v>14</v>
      </c>
      <c r="H24" s="202">
        <v>448568</v>
      </c>
      <c r="I24" s="389" t="s">
        <v>154</v>
      </c>
      <c r="J24" s="390" t="s">
        <v>67</v>
      </c>
      <c r="L24" s="145">
        <v>14</v>
      </c>
      <c r="M24" s="202">
        <v>447361</v>
      </c>
      <c r="N24" s="408" t="s">
        <v>180</v>
      </c>
      <c r="O24" s="390" t="s">
        <v>67</v>
      </c>
      <c r="R24" s="145">
        <v>14</v>
      </c>
      <c r="S24" s="202">
        <v>848246</v>
      </c>
      <c r="T24" s="516" t="s">
        <v>217</v>
      </c>
      <c r="U24" s="390" t="s">
        <v>67</v>
      </c>
      <c r="W24" s="145">
        <v>14</v>
      </c>
      <c r="X24" s="202">
        <v>523060.79059926677</v>
      </c>
      <c r="Y24" s="579" t="s">
        <v>230</v>
      </c>
      <c r="Z24" s="547" t="s">
        <v>67</v>
      </c>
      <c r="AB24" s="145">
        <v>14</v>
      </c>
      <c r="AC24" s="384">
        <v>955210.54624313698</v>
      </c>
      <c r="AD24" s="590" t="s">
        <v>243</v>
      </c>
      <c r="AE24" s="547" t="s">
        <v>67</v>
      </c>
      <c r="AG24" s="145">
        <v>14</v>
      </c>
      <c r="AH24" s="509">
        <v>651575.44955696363</v>
      </c>
      <c r="AI24" s="510" t="s">
        <v>195</v>
      </c>
      <c r="AJ24" s="534" t="s">
        <v>68</v>
      </c>
      <c r="AL24" s="145">
        <v>14</v>
      </c>
      <c r="AM24" s="509">
        <v>493165.77656637318</v>
      </c>
      <c r="AN24" s="559" t="s">
        <v>187</v>
      </c>
      <c r="AO24" s="551" t="s">
        <v>68</v>
      </c>
      <c r="AQ24" s="145">
        <v>14</v>
      </c>
      <c r="AR24" s="384">
        <v>625503.9675091597</v>
      </c>
      <c r="AS24" s="516" t="s">
        <v>210</v>
      </c>
      <c r="AT24" s="390" t="s">
        <v>67</v>
      </c>
    </row>
    <row r="25" spans="2:48" s="143" customFormat="1" ht="15">
      <c r="B25" s="145">
        <v>15</v>
      </c>
      <c r="C25" s="202">
        <v>417264</v>
      </c>
      <c r="D25" s="359" t="s">
        <v>90</v>
      </c>
      <c r="E25" s="360" t="s">
        <v>68</v>
      </c>
      <c r="G25" s="145">
        <v>15</v>
      </c>
      <c r="H25" s="202">
        <v>481097</v>
      </c>
      <c r="I25" s="389" t="s">
        <v>154</v>
      </c>
      <c r="J25" s="390" t="s">
        <v>67</v>
      </c>
      <c r="L25" s="145">
        <v>15</v>
      </c>
      <c r="M25" s="202">
        <v>479155</v>
      </c>
      <c r="N25" s="408" t="s">
        <v>180</v>
      </c>
      <c r="O25" s="390" t="s">
        <v>67</v>
      </c>
      <c r="R25" s="145">
        <v>15</v>
      </c>
      <c r="S25" s="202">
        <v>906016</v>
      </c>
      <c r="T25" s="516" t="s">
        <v>217</v>
      </c>
      <c r="U25" s="390" t="s">
        <v>67</v>
      </c>
      <c r="W25" s="145">
        <v>15</v>
      </c>
      <c r="X25" s="202">
        <v>555306.51302503189</v>
      </c>
      <c r="Y25" s="579" t="s">
        <v>230</v>
      </c>
      <c r="Z25" s="547" t="s">
        <v>67</v>
      </c>
      <c r="AB25" s="145">
        <v>15</v>
      </c>
      <c r="AC25" s="384">
        <v>983599.57299610879</v>
      </c>
      <c r="AD25" s="590" t="s">
        <v>243</v>
      </c>
      <c r="AE25" s="547" t="s">
        <v>67</v>
      </c>
      <c r="AG25" s="145">
        <v>15</v>
      </c>
      <c r="AH25" s="509">
        <v>691764.77487383678</v>
      </c>
      <c r="AI25" s="511" t="s">
        <v>195</v>
      </c>
      <c r="AJ25" s="535" t="s">
        <v>68</v>
      </c>
      <c r="AL25" s="145">
        <v>15</v>
      </c>
      <c r="AM25" s="509">
        <v>529293.12976114859</v>
      </c>
      <c r="AN25" s="560" t="s">
        <v>187</v>
      </c>
      <c r="AO25" s="540" t="s">
        <v>68</v>
      </c>
      <c r="AQ25" s="145">
        <v>15</v>
      </c>
      <c r="AR25" s="384">
        <v>678210.50268136885</v>
      </c>
      <c r="AS25" s="516" t="s">
        <v>210</v>
      </c>
      <c r="AT25" s="390" t="s">
        <v>67</v>
      </c>
    </row>
    <row r="26" spans="2:48" s="143" customFormat="1" ht="15">
      <c r="B26" s="145">
        <v>16</v>
      </c>
      <c r="C26" s="202">
        <v>446714</v>
      </c>
      <c r="D26" s="359" t="s">
        <v>90</v>
      </c>
      <c r="E26" s="360" t="s">
        <v>68</v>
      </c>
      <c r="G26" s="145">
        <v>16</v>
      </c>
      <c r="H26" s="202">
        <v>513657</v>
      </c>
      <c r="I26" s="389" t="s">
        <v>154</v>
      </c>
      <c r="J26" s="391" t="s">
        <v>68</v>
      </c>
      <c r="L26" s="145">
        <v>16</v>
      </c>
      <c r="M26" s="202">
        <v>510939</v>
      </c>
      <c r="N26" s="408" t="s">
        <v>180</v>
      </c>
      <c r="O26" s="390" t="s">
        <v>67</v>
      </c>
      <c r="R26" s="145">
        <v>16</v>
      </c>
      <c r="S26" s="202">
        <v>963612</v>
      </c>
      <c r="T26" s="516" t="s">
        <v>217</v>
      </c>
      <c r="U26" s="390" t="s">
        <v>67</v>
      </c>
      <c r="W26" s="145">
        <v>16</v>
      </c>
      <c r="X26" s="202">
        <v>587552.23545079702</v>
      </c>
      <c r="Y26" s="579" t="s">
        <v>230</v>
      </c>
      <c r="Z26" s="547" t="s">
        <v>67</v>
      </c>
      <c r="AB26" s="145">
        <v>16</v>
      </c>
      <c r="AC26" s="384">
        <v>1011988.5997490808</v>
      </c>
      <c r="AD26" s="590" t="s">
        <v>243</v>
      </c>
      <c r="AE26" s="547" t="s">
        <v>67</v>
      </c>
      <c r="AG26" s="145">
        <v>16</v>
      </c>
      <c r="AH26" s="509">
        <v>731954.10019070993</v>
      </c>
      <c r="AI26" s="511" t="s">
        <v>195</v>
      </c>
      <c r="AJ26" s="535" t="s">
        <v>68</v>
      </c>
      <c r="AL26" s="145">
        <v>16</v>
      </c>
      <c r="AM26" s="509">
        <v>565480.06622379762</v>
      </c>
      <c r="AN26" s="560" t="s">
        <v>187</v>
      </c>
      <c r="AO26" s="540" t="s">
        <v>68</v>
      </c>
      <c r="AQ26" s="145">
        <v>16</v>
      </c>
      <c r="AR26" s="384">
        <v>731527.38151592598</v>
      </c>
      <c r="AS26" s="516" t="s">
        <v>210</v>
      </c>
      <c r="AT26" s="390" t="s">
        <v>67</v>
      </c>
    </row>
    <row r="27" spans="2:48" s="143" customFormat="1" ht="15">
      <c r="B27" s="145">
        <v>17</v>
      </c>
      <c r="C27" s="202">
        <v>476269</v>
      </c>
      <c r="D27" s="359" t="s">
        <v>90</v>
      </c>
      <c r="E27" s="360" t="s">
        <v>68</v>
      </c>
      <c r="F27" s="142"/>
      <c r="G27" s="145">
        <v>17</v>
      </c>
      <c r="H27" s="202">
        <v>546247</v>
      </c>
      <c r="I27" s="389" t="s">
        <v>154</v>
      </c>
      <c r="J27" s="391" t="s">
        <v>68</v>
      </c>
      <c r="K27" s="142"/>
      <c r="L27" s="145">
        <v>17</v>
      </c>
      <c r="M27" s="202">
        <v>542714</v>
      </c>
      <c r="N27" s="408" t="s">
        <v>180</v>
      </c>
      <c r="O27" s="390" t="s">
        <v>67</v>
      </c>
      <c r="P27" s="142"/>
      <c r="Q27" s="142"/>
      <c r="R27" s="145">
        <v>17</v>
      </c>
      <c r="S27" s="202">
        <v>1021047</v>
      </c>
      <c r="T27" s="517" t="s">
        <v>217</v>
      </c>
      <c r="U27" s="399" t="s">
        <v>68</v>
      </c>
      <c r="V27" s="142"/>
      <c r="W27" s="145">
        <v>17</v>
      </c>
      <c r="X27" s="202">
        <v>619797.95787656226</v>
      </c>
      <c r="Y27" s="579" t="s">
        <v>230</v>
      </c>
      <c r="Z27" s="547" t="s">
        <v>67</v>
      </c>
      <c r="AA27" s="142"/>
      <c r="AB27" s="145">
        <v>17</v>
      </c>
      <c r="AC27" s="384">
        <v>1040377.6265020526</v>
      </c>
      <c r="AD27" s="575" t="s">
        <v>243</v>
      </c>
      <c r="AE27" s="591" t="s">
        <v>67</v>
      </c>
      <c r="AF27" s="142"/>
      <c r="AG27" s="145">
        <v>17</v>
      </c>
      <c r="AH27" s="509">
        <v>772143.42550758307</v>
      </c>
      <c r="AI27" s="511" t="s">
        <v>195</v>
      </c>
      <c r="AJ27" s="535" t="s">
        <v>68</v>
      </c>
      <c r="AK27" s="142"/>
      <c r="AL27" s="145">
        <v>17</v>
      </c>
      <c r="AM27" s="509">
        <v>601722.94627120416</v>
      </c>
      <c r="AN27" s="560" t="s">
        <v>187</v>
      </c>
      <c r="AO27" s="540" t="s">
        <v>68</v>
      </c>
      <c r="AP27" s="142"/>
      <c r="AQ27" s="145">
        <v>17</v>
      </c>
      <c r="AR27" s="384">
        <v>785422.82719637407</v>
      </c>
      <c r="AS27" s="516" t="s">
        <v>210</v>
      </c>
      <c r="AT27" s="390" t="s">
        <v>67</v>
      </c>
      <c r="AU27" s="142"/>
      <c r="AV27" s="142"/>
    </row>
    <row r="28" spans="2:48" ht="15">
      <c r="B28" s="145">
        <v>18</v>
      </c>
      <c r="C28" s="202">
        <v>505922</v>
      </c>
      <c r="D28" s="359" t="s">
        <v>90</v>
      </c>
      <c r="E28" s="360" t="s">
        <v>68</v>
      </c>
      <c r="F28" s="142"/>
      <c r="G28" s="145">
        <v>18</v>
      </c>
      <c r="H28" s="202">
        <v>578865</v>
      </c>
      <c r="I28" s="389" t="s">
        <v>154</v>
      </c>
      <c r="J28" s="391" t="s">
        <v>68</v>
      </c>
      <c r="L28" s="145">
        <v>18</v>
      </c>
      <c r="M28" s="202">
        <v>574479</v>
      </c>
      <c r="N28" s="408" t="s">
        <v>180</v>
      </c>
      <c r="O28" s="391" t="s">
        <v>68</v>
      </c>
      <c r="R28" s="145">
        <v>18</v>
      </c>
      <c r="S28" s="202">
        <v>1078329</v>
      </c>
      <c r="T28" s="516" t="s">
        <v>217</v>
      </c>
      <c r="U28" s="396" t="s">
        <v>68</v>
      </c>
      <c r="W28" s="145">
        <v>18</v>
      </c>
      <c r="X28" s="202">
        <v>652043.68030232738</v>
      </c>
      <c r="Y28" s="580" t="s">
        <v>230</v>
      </c>
      <c r="Z28" s="566" t="s">
        <v>68</v>
      </c>
      <c r="AB28" s="145">
        <v>18</v>
      </c>
      <c r="AC28" s="384">
        <v>1068766.6532550247</v>
      </c>
      <c r="AD28" s="590" t="s">
        <v>243</v>
      </c>
      <c r="AE28" s="549" t="s">
        <v>68</v>
      </c>
      <c r="AG28" s="145">
        <v>18</v>
      </c>
      <c r="AH28" s="509">
        <v>812332.75082445622</v>
      </c>
      <c r="AI28" s="511" t="s">
        <v>195</v>
      </c>
      <c r="AJ28" s="535" t="s">
        <v>68</v>
      </c>
      <c r="AL28" s="145">
        <v>18</v>
      </c>
      <c r="AM28" s="509">
        <v>638018.55422358657</v>
      </c>
      <c r="AN28" s="560" t="s">
        <v>187</v>
      </c>
      <c r="AO28" s="540" t="s">
        <v>68</v>
      </c>
      <c r="AQ28" s="145">
        <v>18</v>
      </c>
      <c r="AR28" s="384">
        <v>839868.50271308899</v>
      </c>
      <c r="AS28" s="516" t="s">
        <v>210</v>
      </c>
      <c r="AT28" s="390" t="s">
        <v>67</v>
      </c>
    </row>
    <row r="29" spans="2:48" ht="15">
      <c r="B29" s="145">
        <v>19</v>
      </c>
      <c r="C29" s="202">
        <v>535670</v>
      </c>
      <c r="D29" s="359" t="s">
        <v>90</v>
      </c>
      <c r="E29" s="360" t="s">
        <v>68</v>
      </c>
      <c r="F29" s="142"/>
      <c r="G29" s="145">
        <v>19</v>
      </c>
      <c r="H29" s="202">
        <v>611510</v>
      </c>
      <c r="I29" s="389" t="s">
        <v>154</v>
      </c>
      <c r="J29" s="391" t="s">
        <v>68</v>
      </c>
      <c r="L29" s="145">
        <v>19</v>
      </c>
      <c r="M29" s="202">
        <v>606236</v>
      </c>
      <c r="N29" s="408" t="s">
        <v>180</v>
      </c>
      <c r="O29" s="391" t="s">
        <v>68</v>
      </c>
      <c r="R29" s="145">
        <v>19</v>
      </c>
      <c r="S29" s="202">
        <v>1135468</v>
      </c>
      <c r="T29" s="516" t="s">
        <v>217</v>
      </c>
      <c r="U29" s="396" t="s">
        <v>68</v>
      </c>
      <c r="W29" s="145">
        <v>19</v>
      </c>
      <c r="X29" s="202">
        <v>684289.40272809251</v>
      </c>
      <c r="Y29" s="579" t="s">
        <v>230</v>
      </c>
      <c r="Z29" s="549" t="s">
        <v>68</v>
      </c>
      <c r="AB29" s="145">
        <v>19</v>
      </c>
      <c r="AC29" s="384">
        <v>1097155.6800079965</v>
      </c>
      <c r="AD29" s="590" t="s">
        <v>243</v>
      </c>
      <c r="AE29" s="549" t="s">
        <v>68</v>
      </c>
      <c r="AG29" s="145">
        <v>19</v>
      </c>
      <c r="AH29" s="509">
        <v>852522.07614132937</v>
      </c>
      <c r="AI29" s="511" t="s">
        <v>195</v>
      </c>
      <c r="AJ29" s="535" t="s">
        <v>68</v>
      </c>
      <c r="AL29" s="145">
        <v>19</v>
      </c>
      <c r="AM29" s="509">
        <v>674364.02811120311</v>
      </c>
      <c r="AN29" s="560" t="s">
        <v>187</v>
      </c>
      <c r="AO29" s="540" t="s">
        <v>68</v>
      </c>
      <c r="AQ29" s="145">
        <v>19</v>
      </c>
      <c r="AR29" s="384">
        <v>894838.96665736241</v>
      </c>
      <c r="AS29" s="518" t="s">
        <v>210</v>
      </c>
      <c r="AT29" s="523" t="s">
        <v>67</v>
      </c>
    </row>
    <row r="30" spans="2:48" ht="15">
      <c r="B30" s="145">
        <v>20</v>
      </c>
      <c r="C30" s="202">
        <v>565506</v>
      </c>
      <c r="D30" s="372" t="s">
        <v>90</v>
      </c>
      <c r="E30" s="373" t="s">
        <v>103</v>
      </c>
      <c r="F30" s="142"/>
      <c r="G30" s="145">
        <v>20</v>
      </c>
      <c r="H30" s="202">
        <v>644180</v>
      </c>
      <c r="I30" s="389" t="s">
        <v>154</v>
      </c>
      <c r="J30" s="391" t="s">
        <v>68</v>
      </c>
      <c r="L30" s="145">
        <v>20</v>
      </c>
      <c r="M30" s="202">
        <v>637984</v>
      </c>
      <c r="N30" s="408" t="s">
        <v>180</v>
      </c>
      <c r="O30" s="391" t="s">
        <v>68</v>
      </c>
      <c r="R30" s="145">
        <v>20</v>
      </c>
      <c r="S30" s="202">
        <v>1192472</v>
      </c>
      <c r="T30" s="516" t="s">
        <v>217</v>
      </c>
      <c r="U30" s="396" t="s">
        <v>68</v>
      </c>
      <c r="W30" s="145">
        <v>20</v>
      </c>
      <c r="X30" s="202">
        <v>716535.12515385763</v>
      </c>
      <c r="Y30" s="579" t="s">
        <v>230</v>
      </c>
      <c r="Z30" s="549" t="s">
        <v>68</v>
      </c>
      <c r="AB30" s="145">
        <v>20</v>
      </c>
      <c r="AC30" s="384">
        <v>1125544.7067609685</v>
      </c>
      <c r="AD30" s="590" t="s">
        <v>243</v>
      </c>
      <c r="AE30" s="549" t="s">
        <v>68</v>
      </c>
      <c r="AG30" s="145">
        <v>20</v>
      </c>
      <c r="AH30" s="509">
        <v>892711.40145820251</v>
      </c>
      <c r="AI30" s="511" t="s">
        <v>195</v>
      </c>
      <c r="AJ30" s="535" t="s">
        <v>68</v>
      </c>
      <c r="AL30" s="145">
        <v>20</v>
      </c>
      <c r="AM30" s="509">
        <v>710756.8041365114</v>
      </c>
      <c r="AN30" s="560" t="s">
        <v>187</v>
      </c>
      <c r="AO30" s="540" t="s">
        <v>68</v>
      </c>
      <c r="AQ30" s="145">
        <v>20</v>
      </c>
      <c r="AR30" s="384">
        <v>950311.23944458715</v>
      </c>
      <c r="AS30" s="517" t="s">
        <v>210</v>
      </c>
      <c r="AT30" s="399" t="s">
        <v>68</v>
      </c>
    </row>
    <row r="31" spans="2:48" ht="15.75" thickBot="1">
      <c r="B31" s="145">
        <v>21</v>
      </c>
      <c r="C31" s="202">
        <v>595427</v>
      </c>
      <c r="D31" s="374" t="s">
        <v>90</v>
      </c>
      <c r="E31" s="375" t="s">
        <v>103</v>
      </c>
      <c r="F31" s="142"/>
      <c r="G31" s="145">
        <v>21</v>
      </c>
      <c r="H31" s="202">
        <v>676874</v>
      </c>
      <c r="I31" s="389" t="s">
        <v>154</v>
      </c>
      <c r="J31" s="391" t="s">
        <v>68</v>
      </c>
      <c r="L31" s="145">
        <v>21</v>
      </c>
      <c r="M31" s="202">
        <v>669726</v>
      </c>
      <c r="N31" s="408" t="s">
        <v>180</v>
      </c>
      <c r="O31" s="391" t="s">
        <v>68</v>
      </c>
      <c r="R31" s="145">
        <v>21</v>
      </c>
      <c r="S31" s="202">
        <v>1249347</v>
      </c>
      <c r="T31" s="516" t="s">
        <v>217</v>
      </c>
      <c r="U31" s="396" t="s">
        <v>68</v>
      </c>
      <c r="W31" s="145">
        <v>21</v>
      </c>
      <c r="X31" s="202">
        <v>748780.84757962276</v>
      </c>
      <c r="Y31" s="579" t="s">
        <v>230</v>
      </c>
      <c r="Z31" s="549" t="s">
        <v>68</v>
      </c>
      <c r="AB31" s="145">
        <v>21</v>
      </c>
      <c r="AC31" s="384">
        <v>1153933.7335139404</v>
      </c>
      <c r="AD31" s="590" t="s">
        <v>243</v>
      </c>
      <c r="AE31" s="549" t="s">
        <v>68</v>
      </c>
      <c r="AG31" s="145">
        <v>21</v>
      </c>
      <c r="AH31" s="509">
        <v>932900.72677507577</v>
      </c>
      <c r="AI31" s="511" t="s">
        <v>195</v>
      </c>
      <c r="AJ31" s="535" t="s">
        <v>68</v>
      </c>
      <c r="AL31" s="145">
        <v>21</v>
      </c>
      <c r="AM31" s="509">
        <v>747194.57220814656</v>
      </c>
      <c r="AN31" s="560" t="s">
        <v>187</v>
      </c>
      <c r="AO31" s="540" t="s">
        <v>68</v>
      </c>
      <c r="AQ31" s="145">
        <v>21</v>
      </c>
      <c r="AR31" s="384">
        <v>1006264.4531145701</v>
      </c>
      <c r="AS31" s="516" t="s">
        <v>210</v>
      </c>
      <c r="AT31" s="396" t="s">
        <v>68</v>
      </c>
    </row>
    <row r="32" spans="2:48" ht="15">
      <c r="B32" s="145">
        <v>22</v>
      </c>
      <c r="C32" s="202">
        <v>625429</v>
      </c>
      <c r="D32" s="357" t="s">
        <v>99</v>
      </c>
      <c r="E32" s="358" t="s">
        <v>68</v>
      </c>
      <c r="F32" s="142"/>
      <c r="G32" s="145">
        <v>22</v>
      </c>
      <c r="H32" s="202">
        <v>709591</v>
      </c>
      <c r="I32" s="389" t="s">
        <v>154</v>
      </c>
      <c r="J32" s="391" t="s">
        <v>68</v>
      </c>
      <c r="L32" s="145">
        <v>22</v>
      </c>
      <c r="M32" s="202">
        <v>701459</v>
      </c>
      <c r="N32" s="408" t="s">
        <v>180</v>
      </c>
      <c r="O32" s="391" t="s">
        <v>68</v>
      </c>
      <c r="R32" s="145">
        <v>22</v>
      </c>
      <c r="S32" s="202">
        <v>1306101</v>
      </c>
      <c r="T32" s="516" t="s">
        <v>217</v>
      </c>
      <c r="U32" s="396" t="s">
        <v>68</v>
      </c>
      <c r="W32" s="145">
        <v>22</v>
      </c>
      <c r="X32" s="202">
        <v>781026.57000538788</v>
      </c>
      <c r="Y32" s="579" t="s">
        <v>230</v>
      </c>
      <c r="Z32" s="549" t="s">
        <v>68</v>
      </c>
      <c r="AB32" s="145">
        <v>22</v>
      </c>
      <c r="AC32" s="384">
        <v>1182322.7602669122</v>
      </c>
      <c r="AD32" s="590" t="s">
        <v>243</v>
      </c>
      <c r="AE32" s="549" t="s">
        <v>68</v>
      </c>
      <c r="AG32" s="145">
        <v>22</v>
      </c>
      <c r="AH32" s="509">
        <v>973090.05209194892</v>
      </c>
      <c r="AI32" s="511" t="s">
        <v>195</v>
      </c>
      <c r="AJ32" s="535" t="s">
        <v>68</v>
      </c>
      <c r="AL32" s="145">
        <v>22</v>
      </c>
      <c r="AM32" s="509">
        <v>783675.23991514952</v>
      </c>
      <c r="AN32" s="562" t="s">
        <v>191</v>
      </c>
      <c r="AO32" s="539" t="s">
        <v>68</v>
      </c>
      <c r="AQ32" s="145">
        <v>22</v>
      </c>
      <c r="AR32" s="384">
        <v>1062679.5653640076</v>
      </c>
      <c r="AS32" s="516" t="s">
        <v>210</v>
      </c>
      <c r="AT32" s="396" t="s">
        <v>68</v>
      </c>
    </row>
    <row r="33" spans="2:48" ht="15">
      <c r="B33" s="145">
        <v>23</v>
      </c>
      <c r="C33" s="202">
        <v>655509</v>
      </c>
      <c r="D33" s="359" t="s">
        <v>99</v>
      </c>
      <c r="E33" s="360" t="s">
        <v>68</v>
      </c>
      <c r="F33" s="142"/>
      <c r="G33" s="145">
        <v>23</v>
      </c>
      <c r="H33" s="202">
        <v>742330</v>
      </c>
      <c r="I33" s="389" t="s">
        <v>154</v>
      </c>
      <c r="J33" s="391" t="s">
        <v>68</v>
      </c>
      <c r="L33" s="145">
        <v>23</v>
      </c>
      <c r="M33" s="202">
        <v>733186</v>
      </c>
      <c r="N33" s="408" t="s">
        <v>180</v>
      </c>
      <c r="O33" s="391" t="s">
        <v>68</v>
      </c>
      <c r="R33" s="145">
        <v>23</v>
      </c>
      <c r="S33" s="202">
        <v>1362739</v>
      </c>
      <c r="T33" s="516" t="s">
        <v>217</v>
      </c>
      <c r="U33" s="396" t="s">
        <v>68</v>
      </c>
      <c r="W33" s="145">
        <v>23</v>
      </c>
      <c r="X33" s="202">
        <v>813272.29243115312</v>
      </c>
      <c r="Y33" s="579" t="s">
        <v>230</v>
      </c>
      <c r="Z33" s="549" t="s">
        <v>68</v>
      </c>
      <c r="AB33" s="145">
        <v>23</v>
      </c>
      <c r="AC33" s="384">
        <v>1210711.7870198842</v>
      </c>
      <c r="AD33" s="590" t="s">
        <v>243</v>
      </c>
      <c r="AE33" s="549" t="s">
        <v>68</v>
      </c>
      <c r="AG33" s="145">
        <v>23</v>
      </c>
      <c r="AH33" s="509">
        <v>1013279.3774088221</v>
      </c>
      <c r="AI33" s="564" t="s">
        <v>195</v>
      </c>
      <c r="AJ33" s="568" t="s">
        <v>68</v>
      </c>
      <c r="AL33" s="145">
        <v>23</v>
      </c>
      <c r="AM33" s="509">
        <v>820196.90302707755</v>
      </c>
      <c r="AN33" s="511" t="s">
        <v>191</v>
      </c>
      <c r="AO33" s="540" t="s">
        <v>68</v>
      </c>
      <c r="AQ33" s="145">
        <v>23</v>
      </c>
      <c r="AR33" s="384">
        <v>1119539.1236259798</v>
      </c>
      <c r="AS33" s="516" t="s">
        <v>210</v>
      </c>
      <c r="AT33" s="396" t="s">
        <v>68</v>
      </c>
    </row>
    <row r="34" spans="2:48" ht="15">
      <c r="B34" s="145">
        <v>24</v>
      </c>
      <c r="C34" s="202">
        <v>685662</v>
      </c>
      <c r="D34" s="359" t="s">
        <v>99</v>
      </c>
      <c r="E34" s="360" t="s">
        <v>68</v>
      </c>
      <c r="F34" s="142"/>
      <c r="G34" s="145">
        <v>24</v>
      </c>
      <c r="H34" s="202">
        <v>775090</v>
      </c>
      <c r="I34" s="389" t="s">
        <v>154</v>
      </c>
      <c r="J34" s="391" t="s">
        <v>68</v>
      </c>
      <c r="L34" s="145">
        <v>24</v>
      </c>
      <c r="M34" s="202">
        <v>764906</v>
      </c>
      <c r="N34" s="408" t="s">
        <v>180</v>
      </c>
      <c r="O34" s="391" t="s">
        <v>68</v>
      </c>
      <c r="R34" s="145">
        <v>24</v>
      </c>
      <c r="S34" s="202">
        <v>1419266</v>
      </c>
      <c r="T34" s="516" t="s">
        <v>217</v>
      </c>
      <c r="U34" s="396" t="s">
        <v>68</v>
      </c>
      <c r="W34" s="145">
        <v>24</v>
      </c>
      <c r="X34" s="202">
        <v>845518.01485691825</v>
      </c>
      <c r="Y34" s="579" t="s">
        <v>230</v>
      </c>
      <c r="Z34" s="549" t="s">
        <v>68</v>
      </c>
      <c r="AB34" s="145">
        <v>24</v>
      </c>
      <c r="AC34" s="384">
        <v>1239100.8137728563</v>
      </c>
      <c r="AD34" s="590" t="s">
        <v>243</v>
      </c>
      <c r="AE34" s="549" t="s">
        <v>68</v>
      </c>
      <c r="AG34" s="145">
        <v>24</v>
      </c>
      <c r="AH34" s="509">
        <v>1053468.7027256952</v>
      </c>
      <c r="AI34" s="511" t="s">
        <v>195</v>
      </c>
      <c r="AJ34" s="542" t="s">
        <v>103</v>
      </c>
      <c r="AL34" s="145">
        <v>24</v>
      </c>
      <c r="AM34" s="509">
        <v>856757.82110452093</v>
      </c>
      <c r="AN34" s="511" t="s">
        <v>191</v>
      </c>
      <c r="AO34" s="540" t="s">
        <v>68</v>
      </c>
      <c r="AQ34" s="145">
        <v>24</v>
      </c>
      <c r="AR34" s="384">
        <v>1176827.0686287493</v>
      </c>
      <c r="AS34" s="516" t="s">
        <v>210</v>
      </c>
      <c r="AT34" s="396" t="s">
        <v>68</v>
      </c>
    </row>
    <row r="35" spans="2:48" ht="15">
      <c r="B35" s="145">
        <v>25</v>
      </c>
      <c r="C35" s="202">
        <v>715888</v>
      </c>
      <c r="D35" s="359" t="s">
        <v>99</v>
      </c>
      <c r="E35" s="360" t="s">
        <v>68</v>
      </c>
      <c r="F35" s="142"/>
      <c r="G35" s="145">
        <v>25</v>
      </c>
      <c r="H35" s="202">
        <v>807870</v>
      </c>
      <c r="I35" s="392" t="s">
        <v>154</v>
      </c>
      <c r="J35" s="395" t="s">
        <v>68</v>
      </c>
      <c r="L35" s="145">
        <v>25</v>
      </c>
      <c r="M35" s="202">
        <v>796620</v>
      </c>
      <c r="N35" s="408" t="s">
        <v>180</v>
      </c>
      <c r="O35" s="391" t="s">
        <v>68</v>
      </c>
      <c r="R35" s="145">
        <v>25</v>
      </c>
      <c r="S35" s="202">
        <v>1475686</v>
      </c>
      <c r="T35" s="516" t="s">
        <v>217</v>
      </c>
      <c r="U35" s="396" t="s">
        <v>68</v>
      </c>
      <c r="W35" s="145">
        <v>25</v>
      </c>
      <c r="X35" s="202">
        <v>877763.73728268337</v>
      </c>
      <c r="Y35" s="579" t="s">
        <v>230</v>
      </c>
      <c r="Z35" s="549" t="s">
        <v>68</v>
      </c>
      <c r="AB35" s="145">
        <v>25</v>
      </c>
      <c r="AC35" s="384">
        <v>1267489.8405258281</v>
      </c>
      <c r="AD35" s="590" t="s">
        <v>243</v>
      </c>
      <c r="AE35" s="549" t="s">
        <v>68</v>
      </c>
      <c r="AG35" s="145">
        <v>25</v>
      </c>
      <c r="AH35" s="509">
        <v>1093658.0280425684</v>
      </c>
      <c r="AI35" s="511" t="s">
        <v>195</v>
      </c>
      <c r="AJ35" s="542" t="s">
        <v>103</v>
      </c>
      <c r="AL35" s="145">
        <v>25</v>
      </c>
      <c r="AM35" s="509">
        <v>893356.39715797943</v>
      </c>
      <c r="AN35" s="511" t="s">
        <v>191</v>
      </c>
      <c r="AO35" s="540" t="s">
        <v>68</v>
      </c>
      <c r="AQ35" s="145">
        <v>25</v>
      </c>
      <c r="AR35" s="384">
        <v>1234528.5694477402</v>
      </c>
      <c r="AS35" s="516" t="s">
        <v>210</v>
      </c>
      <c r="AT35" s="396" t="s">
        <v>68</v>
      </c>
    </row>
    <row r="36" spans="2:48" ht="15">
      <c r="B36" s="145">
        <v>26</v>
      </c>
      <c r="C36" s="202">
        <v>746182</v>
      </c>
      <c r="D36" s="359" t="s">
        <v>99</v>
      </c>
      <c r="E36" s="360" t="s">
        <v>68</v>
      </c>
      <c r="F36" s="142"/>
      <c r="G36" s="145">
        <v>26</v>
      </c>
      <c r="H36" s="202">
        <v>840669</v>
      </c>
      <c r="I36" s="393" t="s">
        <v>158</v>
      </c>
      <c r="J36" s="391" t="s">
        <v>68</v>
      </c>
      <c r="L36" s="145">
        <v>26</v>
      </c>
      <c r="M36" s="202">
        <v>828327</v>
      </c>
      <c r="N36" s="408" t="s">
        <v>180</v>
      </c>
      <c r="O36" s="391" t="s">
        <v>68</v>
      </c>
      <c r="R36" s="145">
        <v>26</v>
      </c>
      <c r="S36" s="202">
        <v>1532005</v>
      </c>
      <c r="T36" s="516" t="s">
        <v>217</v>
      </c>
      <c r="U36" s="396" t="s">
        <v>68</v>
      </c>
      <c r="W36" s="145">
        <v>26</v>
      </c>
      <c r="X36" s="202">
        <v>910009.4597084485</v>
      </c>
      <c r="Y36" s="579" t="s">
        <v>230</v>
      </c>
      <c r="Z36" s="549" t="s">
        <v>68</v>
      </c>
      <c r="AB36" s="145">
        <v>26</v>
      </c>
      <c r="AC36" s="384">
        <v>1295878.8672787999</v>
      </c>
      <c r="AD36" s="590" t="s">
        <v>243</v>
      </c>
      <c r="AE36" s="549" t="s">
        <v>68</v>
      </c>
      <c r="AG36" s="145">
        <v>26</v>
      </c>
      <c r="AH36" s="509">
        <v>1133847.3533594415</v>
      </c>
      <c r="AI36" s="511" t="s">
        <v>195</v>
      </c>
      <c r="AJ36" s="542" t="s">
        <v>103</v>
      </c>
      <c r="AL36" s="145">
        <v>26</v>
      </c>
      <c r="AM36" s="509">
        <v>929991.16054758034</v>
      </c>
      <c r="AN36" s="511" t="s">
        <v>191</v>
      </c>
      <c r="AO36" s="540" t="s">
        <v>68</v>
      </c>
      <c r="AQ36" s="145">
        <v>26</v>
      </c>
      <c r="AR36" s="384">
        <v>1292629.8839368501</v>
      </c>
      <c r="AS36" s="516" t="s">
        <v>210</v>
      </c>
      <c r="AT36" s="396" t="s">
        <v>68</v>
      </c>
    </row>
    <row r="37" spans="2:48" ht="15.75" thickBot="1">
      <c r="B37" s="145">
        <v>27</v>
      </c>
      <c r="C37" s="202">
        <v>776542</v>
      </c>
      <c r="D37" s="372" t="s">
        <v>99</v>
      </c>
      <c r="E37" s="373" t="s">
        <v>68</v>
      </c>
      <c r="F37" s="142"/>
      <c r="G37" s="145">
        <v>27</v>
      </c>
      <c r="H37" s="202">
        <v>873487</v>
      </c>
      <c r="I37" s="389" t="s">
        <v>158</v>
      </c>
      <c r="J37" s="391" t="s">
        <v>68</v>
      </c>
      <c r="L37" s="145">
        <v>27</v>
      </c>
      <c r="M37" s="202">
        <v>860029</v>
      </c>
      <c r="N37" s="408" t="s">
        <v>180</v>
      </c>
      <c r="O37" s="396" t="s">
        <v>103</v>
      </c>
      <c r="R37" s="145">
        <v>27</v>
      </c>
      <c r="S37" s="202">
        <v>1588227</v>
      </c>
      <c r="T37" s="518" t="s">
        <v>217</v>
      </c>
      <c r="U37" s="410" t="s">
        <v>68</v>
      </c>
      <c r="W37" s="145">
        <v>27</v>
      </c>
      <c r="X37" s="202">
        <v>942255.18213421362</v>
      </c>
      <c r="Y37" s="579" t="s">
        <v>230</v>
      </c>
      <c r="Z37" s="549" t="s">
        <v>68</v>
      </c>
      <c r="AB37" s="145">
        <v>27</v>
      </c>
      <c r="AC37" s="384">
        <v>1324267.8940317719</v>
      </c>
      <c r="AD37" s="590" t="s">
        <v>243</v>
      </c>
      <c r="AE37" s="549" t="s">
        <v>68</v>
      </c>
      <c r="AG37" s="145">
        <v>27</v>
      </c>
      <c r="AH37" s="509">
        <v>1174036.6786763147</v>
      </c>
      <c r="AI37" s="511" t="s">
        <v>195</v>
      </c>
      <c r="AJ37" s="542" t="s">
        <v>103</v>
      </c>
      <c r="AL37" s="145">
        <v>27</v>
      </c>
      <c r="AM37" s="509">
        <v>966660.75250214082</v>
      </c>
      <c r="AN37" s="512" t="s">
        <v>191</v>
      </c>
      <c r="AO37" s="552" t="s">
        <v>68</v>
      </c>
      <c r="AQ37" s="145">
        <v>27</v>
      </c>
      <c r="AR37" s="384">
        <v>1351118.2398029533</v>
      </c>
      <c r="AS37" s="516" t="s">
        <v>210</v>
      </c>
      <c r="AT37" s="396" t="s">
        <v>68</v>
      </c>
    </row>
    <row r="38" spans="2:48" ht="15.75" thickBot="1">
      <c r="B38" s="145">
        <v>28</v>
      </c>
      <c r="C38" s="202">
        <v>806966</v>
      </c>
      <c r="D38" s="372" t="s">
        <v>99</v>
      </c>
      <c r="E38" s="373" t="s">
        <v>103</v>
      </c>
      <c r="F38" s="142"/>
      <c r="G38" s="145">
        <v>28</v>
      </c>
      <c r="H38" s="202">
        <v>906323</v>
      </c>
      <c r="I38" s="389" t="s">
        <v>158</v>
      </c>
      <c r="J38" s="391" t="s">
        <v>68</v>
      </c>
      <c r="L38" s="145">
        <v>28</v>
      </c>
      <c r="M38" s="202">
        <v>891725</v>
      </c>
      <c r="N38" s="408" t="s">
        <v>180</v>
      </c>
      <c r="O38" s="396" t="s">
        <v>103</v>
      </c>
      <c r="R38" s="145">
        <v>28</v>
      </c>
      <c r="S38" s="202">
        <v>1644355</v>
      </c>
      <c r="T38" s="519" t="s">
        <v>218</v>
      </c>
      <c r="U38" s="399" t="s">
        <v>68</v>
      </c>
      <c r="W38" s="145">
        <v>28</v>
      </c>
      <c r="X38" s="202">
        <v>974500.90455997875</v>
      </c>
      <c r="Y38" s="579" t="s">
        <v>230</v>
      </c>
      <c r="Z38" s="549" t="s">
        <v>68</v>
      </c>
      <c r="AB38" s="145">
        <v>28</v>
      </c>
      <c r="AC38" s="384">
        <v>1352656.920784744</v>
      </c>
      <c r="AD38" s="590" t="s">
        <v>243</v>
      </c>
      <c r="AE38" s="549" t="s">
        <v>68</v>
      </c>
      <c r="AG38" s="145">
        <v>28</v>
      </c>
      <c r="AH38" s="509">
        <v>1214226.0039931878</v>
      </c>
      <c r="AI38" s="511" t="s">
        <v>195</v>
      </c>
      <c r="AJ38" s="542" t="s">
        <v>103</v>
      </c>
      <c r="AL38" s="145">
        <v>28</v>
      </c>
      <c r="AM38" s="509">
        <v>1003363.9137739516</v>
      </c>
      <c r="AN38" s="510" t="s">
        <v>191</v>
      </c>
      <c r="AO38" s="553" t="s">
        <v>103</v>
      </c>
      <c r="AQ38" s="145">
        <v>28</v>
      </c>
      <c r="AR38" s="384">
        <v>1409981.732614957</v>
      </c>
      <c r="AS38" s="516" t="s">
        <v>210</v>
      </c>
      <c r="AT38" s="396" t="s">
        <v>68</v>
      </c>
    </row>
    <row r="39" spans="2:48" ht="15">
      <c r="B39" s="145">
        <v>29</v>
      </c>
      <c r="C39" s="202">
        <v>837451</v>
      </c>
      <c r="D39" s="372" t="s">
        <v>99</v>
      </c>
      <c r="E39" s="373" t="s">
        <v>103</v>
      </c>
      <c r="F39" s="142"/>
      <c r="G39" s="145">
        <v>29</v>
      </c>
      <c r="H39" s="202">
        <v>939176</v>
      </c>
      <c r="I39" s="389" t="s">
        <v>158</v>
      </c>
      <c r="J39" s="391" t="s">
        <v>68</v>
      </c>
      <c r="L39" s="145">
        <v>29</v>
      </c>
      <c r="M39" s="202">
        <v>923415</v>
      </c>
      <c r="N39" s="408" t="s">
        <v>180</v>
      </c>
      <c r="O39" s="396" t="s">
        <v>103</v>
      </c>
      <c r="R39" s="145">
        <v>29</v>
      </c>
      <c r="S39" s="202">
        <v>1700393</v>
      </c>
      <c r="T39" s="520" t="s">
        <v>218</v>
      </c>
      <c r="U39" s="396" t="s">
        <v>68</v>
      </c>
      <c r="W39" s="145">
        <v>29</v>
      </c>
      <c r="X39" s="202">
        <v>1006746.626985744</v>
      </c>
      <c r="Y39" s="579" t="s">
        <v>230</v>
      </c>
      <c r="Z39" s="549" t="s">
        <v>68</v>
      </c>
      <c r="AB39" s="145">
        <v>29</v>
      </c>
      <c r="AC39" s="384">
        <v>1381045.9475377158</v>
      </c>
      <c r="AD39" s="590" t="s">
        <v>243</v>
      </c>
      <c r="AE39" s="549" t="s">
        <v>68</v>
      </c>
      <c r="AG39" s="145">
        <v>29</v>
      </c>
      <c r="AH39" s="509">
        <v>1254415.3293100609</v>
      </c>
      <c r="AI39" s="510" t="s">
        <v>203</v>
      </c>
      <c r="AJ39" s="551" t="s">
        <v>68</v>
      </c>
      <c r="AL39" s="145">
        <v>29</v>
      </c>
      <c r="AM39" s="509">
        <v>1040099.4740490783</v>
      </c>
      <c r="AN39" s="511" t="s">
        <v>191</v>
      </c>
      <c r="AO39" s="554" t="s">
        <v>103</v>
      </c>
      <c r="AQ39" s="145">
        <v>29</v>
      </c>
      <c r="AR39" s="384">
        <v>1469209.2378143589</v>
      </c>
      <c r="AS39" s="516" t="s">
        <v>210</v>
      </c>
      <c r="AT39" s="396" t="s">
        <v>68</v>
      </c>
    </row>
    <row r="40" spans="2:48" ht="15">
      <c r="B40" s="145">
        <v>30</v>
      </c>
      <c r="C40" s="202">
        <v>867997</v>
      </c>
      <c r="D40" s="372" t="s">
        <v>99</v>
      </c>
      <c r="E40" s="373" t="s">
        <v>103</v>
      </c>
      <c r="F40" s="142"/>
      <c r="G40" s="145">
        <v>30</v>
      </c>
      <c r="H40" s="202">
        <v>972045</v>
      </c>
      <c r="I40" s="389" t="s">
        <v>158</v>
      </c>
      <c r="J40" s="391" t="s">
        <v>68</v>
      </c>
      <c r="L40" s="145">
        <v>30</v>
      </c>
      <c r="M40" s="202">
        <v>955101</v>
      </c>
      <c r="N40" s="408" t="s">
        <v>180</v>
      </c>
      <c r="O40" s="396" t="s">
        <v>103</v>
      </c>
      <c r="R40" s="145">
        <v>30</v>
      </c>
      <c r="S40" s="202">
        <v>1756344</v>
      </c>
      <c r="T40" s="520" t="s">
        <v>218</v>
      </c>
      <c r="U40" s="396" t="s">
        <v>68</v>
      </c>
      <c r="W40" s="145">
        <v>30</v>
      </c>
      <c r="X40" s="202">
        <v>1038992.3494115091</v>
      </c>
      <c r="Y40" s="581" t="s">
        <v>230</v>
      </c>
      <c r="Z40" s="567" t="s">
        <v>68</v>
      </c>
      <c r="AB40" s="145">
        <v>30</v>
      </c>
      <c r="AC40" s="384">
        <v>1409434.9742906876</v>
      </c>
      <c r="AD40" s="590" t="s">
        <v>243</v>
      </c>
      <c r="AE40" s="549" t="s">
        <v>68</v>
      </c>
      <c r="AG40" s="145">
        <v>30</v>
      </c>
      <c r="AH40" s="509">
        <v>1294604.6546269341</v>
      </c>
      <c r="AI40" s="511" t="s">
        <v>203</v>
      </c>
      <c r="AJ40" s="540" t="s">
        <v>68</v>
      </c>
      <c r="AL40" s="145">
        <v>30</v>
      </c>
      <c r="AM40" s="509">
        <v>1076866.3428114725</v>
      </c>
      <c r="AN40" s="511" t="s">
        <v>191</v>
      </c>
      <c r="AO40" s="554" t="s">
        <v>103</v>
      </c>
      <c r="AQ40" s="145">
        <v>30</v>
      </c>
      <c r="AR40" s="384">
        <v>1528790.334386382</v>
      </c>
      <c r="AS40" s="516" t="s">
        <v>210</v>
      </c>
      <c r="AT40" s="396" t="s">
        <v>68</v>
      </c>
    </row>
    <row r="41" spans="2:48" ht="15">
      <c r="B41" s="145">
        <v>31</v>
      </c>
      <c r="C41" s="202">
        <v>898600</v>
      </c>
      <c r="D41" s="372" t="s">
        <v>99</v>
      </c>
      <c r="E41" s="373" t="s">
        <v>103</v>
      </c>
      <c r="F41" s="142"/>
      <c r="G41" s="145">
        <v>31</v>
      </c>
      <c r="H41" s="202">
        <v>1004931</v>
      </c>
      <c r="I41" s="389" t="s">
        <v>158</v>
      </c>
      <c r="J41" s="391" t="s">
        <v>68</v>
      </c>
      <c r="L41" s="145">
        <v>31</v>
      </c>
      <c r="M41" s="202">
        <v>986781</v>
      </c>
      <c r="N41" s="408" t="s">
        <v>180</v>
      </c>
      <c r="O41" s="396" t="s">
        <v>103</v>
      </c>
      <c r="R41" s="145">
        <v>31</v>
      </c>
      <c r="S41" s="202">
        <v>1812211</v>
      </c>
      <c r="T41" s="520" t="s">
        <v>218</v>
      </c>
      <c r="U41" s="396" t="s">
        <v>68</v>
      </c>
      <c r="W41" s="145">
        <v>31</v>
      </c>
      <c r="X41" s="202">
        <v>1071238.0718372741</v>
      </c>
      <c r="Y41" s="580" t="s">
        <v>238</v>
      </c>
      <c r="Z41" s="566" t="s">
        <v>68</v>
      </c>
      <c r="AB41" s="145">
        <v>31</v>
      </c>
      <c r="AC41" s="384">
        <v>1437824.0010436596</v>
      </c>
      <c r="AD41" s="590" t="s">
        <v>243</v>
      </c>
      <c r="AE41" s="549" t="s">
        <v>68</v>
      </c>
      <c r="AG41" s="145">
        <v>31</v>
      </c>
      <c r="AH41" s="509">
        <v>1334793.9799438072</v>
      </c>
      <c r="AI41" s="511" t="s">
        <v>203</v>
      </c>
      <c r="AJ41" s="540" t="s">
        <v>68</v>
      </c>
      <c r="AL41" s="145">
        <v>31</v>
      </c>
      <c r="AM41" s="509">
        <v>1113663.5014193959</v>
      </c>
      <c r="AN41" s="511" t="s">
        <v>191</v>
      </c>
      <c r="AO41" s="554" t="s">
        <v>103</v>
      </c>
      <c r="AQ41" s="145">
        <v>31</v>
      </c>
      <c r="AR41" s="384">
        <v>1588715.2383075142</v>
      </c>
      <c r="AS41" s="516" t="s">
        <v>210</v>
      </c>
      <c r="AT41" s="396" t="s">
        <v>68</v>
      </c>
    </row>
    <row r="42" spans="2:48" ht="15.75" thickBot="1">
      <c r="B42" s="145">
        <v>32</v>
      </c>
      <c r="C42" s="202">
        <v>929259</v>
      </c>
      <c r="D42" s="359" t="s">
        <v>99</v>
      </c>
      <c r="E42" s="360" t="s">
        <v>70</v>
      </c>
      <c r="F42" s="142"/>
      <c r="G42" s="145">
        <v>32</v>
      </c>
      <c r="H42" s="202">
        <v>1037832</v>
      </c>
      <c r="I42" s="389" t="s">
        <v>158</v>
      </c>
      <c r="J42" s="391" t="s">
        <v>68</v>
      </c>
      <c r="L42" s="145">
        <v>32</v>
      </c>
      <c r="M42" s="202">
        <v>1018456</v>
      </c>
      <c r="N42" s="409" t="s">
        <v>181</v>
      </c>
      <c r="O42" s="398" t="s">
        <v>68</v>
      </c>
      <c r="R42" s="145">
        <v>32</v>
      </c>
      <c r="S42" s="202">
        <v>1867996</v>
      </c>
      <c r="T42" s="520" t="s">
        <v>218</v>
      </c>
      <c r="U42" s="396" t="s">
        <v>68</v>
      </c>
      <c r="W42" s="145">
        <v>32</v>
      </c>
      <c r="X42" s="202">
        <v>1103483.7942630392</v>
      </c>
      <c r="Y42" s="579" t="s">
        <v>238</v>
      </c>
      <c r="Z42" s="549" t="s">
        <v>68</v>
      </c>
      <c r="AB42" s="145">
        <v>32</v>
      </c>
      <c r="AC42" s="384">
        <v>1466213.0277966317</v>
      </c>
      <c r="AD42" s="590" t="s">
        <v>243</v>
      </c>
      <c r="AE42" s="549" t="s">
        <v>68</v>
      </c>
      <c r="AG42" s="145">
        <v>32</v>
      </c>
      <c r="AH42" s="509">
        <v>1374983.3052606804</v>
      </c>
      <c r="AI42" s="511" t="s">
        <v>203</v>
      </c>
      <c r="AJ42" s="540" t="s">
        <v>68</v>
      </c>
      <c r="AL42" s="145">
        <v>32</v>
      </c>
      <c r="AM42" s="509">
        <v>1150489.9961992826</v>
      </c>
      <c r="AN42" s="512" t="s">
        <v>191</v>
      </c>
      <c r="AO42" s="555" t="s">
        <v>103</v>
      </c>
      <c r="AQ42" s="145">
        <v>32</v>
      </c>
      <c r="AR42" s="384">
        <v>1648974.7442409371</v>
      </c>
      <c r="AS42" s="516" t="s">
        <v>210</v>
      </c>
      <c r="AT42" s="396" t="s">
        <v>68</v>
      </c>
    </row>
    <row r="43" spans="2:48" ht="15.75" thickBot="1">
      <c r="B43" s="145">
        <v>33</v>
      </c>
      <c r="C43" s="202">
        <v>959973</v>
      </c>
      <c r="D43" s="359" t="s">
        <v>99</v>
      </c>
      <c r="E43" s="360" t="s">
        <v>70</v>
      </c>
      <c r="G43" s="145">
        <v>33</v>
      </c>
      <c r="H43" s="202">
        <v>1070748</v>
      </c>
      <c r="I43" s="389" t="s">
        <v>158</v>
      </c>
      <c r="J43" s="391" t="s">
        <v>68</v>
      </c>
      <c r="K43" s="143"/>
      <c r="L43" s="145">
        <v>33</v>
      </c>
      <c r="M43" s="202">
        <v>1050126</v>
      </c>
      <c r="N43" s="389" t="s">
        <v>181</v>
      </c>
      <c r="O43" s="391" t="s">
        <v>68</v>
      </c>
      <c r="P43" s="143"/>
      <c r="Q43" s="143"/>
      <c r="R43" s="145">
        <v>33</v>
      </c>
      <c r="S43" s="202">
        <v>1923704</v>
      </c>
      <c r="T43" s="521" t="s">
        <v>218</v>
      </c>
      <c r="U43" s="410" t="s">
        <v>68</v>
      </c>
      <c r="V43" s="143"/>
      <c r="W43" s="145">
        <v>33</v>
      </c>
      <c r="X43" s="202">
        <v>1135729.5166888046</v>
      </c>
      <c r="Y43" s="579" t="s">
        <v>238</v>
      </c>
      <c r="Z43" s="549" t="s">
        <v>68</v>
      </c>
      <c r="AA43" s="143"/>
      <c r="AB43" s="145">
        <v>33</v>
      </c>
      <c r="AC43" s="384">
        <v>1494602.0545496035</v>
      </c>
      <c r="AD43" s="590" t="s">
        <v>243</v>
      </c>
      <c r="AE43" s="549" t="s">
        <v>68</v>
      </c>
      <c r="AF43" s="143"/>
      <c r="AG43" s="145">
        <v>33</v>
      </c>
      <c r="AH43" s="509">
        <v>1415172.6305775535</v>
      </c>
      <c r="AI43" s="511" t="s">
        <v>203</v>
      </c>
      <c r="AJ43" s="540" t="s">
        <v>68</v>
      </c>
      <c r="AK43" s="143"/>
      <c r="AL43" s="145">
        <v>33</v>
      </c>
      <c r="AM43" s="509">
        <v>1187344.9323986266</v>
      </c>
      <c r="AN43" s="510" t="s">
        <v>199</v>
      </c>
      <c r="AO43" s="556" t="s">
        <v>68</v>
      </c>
      <c r="AP43" s="143"/>
      <c r="AQ43" s="145">
        <v>33</v>
      </c>
      <c r="AR43" s="384">
        <v>1709560.1742308412</v>
      </c>
      <c r="AS43" s="518" t="s">
        <v>210</v>
      </c>
      <c r="AT43" s="410" t="s">
        <v>68</v>
      </c>
      <c r="AU43" s="143"/>
      <c r="AV43" s="143"/>
    </row>
    <row r="44" spans="2:48" s="143" customFormat="1" ht="15">
      <c r="B44" s="145">
        <v>34</v>
      </c>
      <c r="C44" s="202">
        <v>990739</v>
      </c>
      <c r="D44" s="363" t="s">
        <v>113</v>
      </c>
      <c r="E44" s="376" t="s">
        <v>68</v>
      </c>
      <c r="G44" s="145">
        <v>34</v>
      </c>
      <c r="H44" s="202">
        <v>1103679</v>
      </c>
      <c r="I44" s="389" t="s">
        <v>158</v>
      </c>
      <c r="J44" s="391" t="s">
        <v>68</v>
      </c>
      <c r="L44" s="145">
        <v>34</v>
      </c>
      <c r="M44" s="202">
        <v>1081792</v>
      </c>
      <c r="N44" s="389" t="s">
        <v>181</v>
      </c>
      <c r="O44" s="391" t="s">
        <v>68</v>
      </c>
      <c r="R44" s="145">
        <v>34</v>
      </c>
      <c r="S44" s="202">
        <v>1979335</v>
      </c>
      <c r="T44" s="519" t="s">
        <v>218</v>
      </c>
      <c r="U44" s="398" t="s">
        <v>103</v>
      </c>
      <c r="W44" s="145">
        <v>34</v>
      </c>
      <c r="X44" s="202">
        <v>1167975.2391145697</v>
      </c>
      <c r="Y44" s="579" t="s">
        <v>238</v>
      </c>
      <c r="Z44" s="549" t="s">
        <v>68</v>
      </c>
      <c r="AB44" s="145">
        <v>34</v>
      </c>
      <c r="AC44" s="384">
        <v>1522991.0813025753</v>
      </c>
      <c r="AD44" s="590" t="s">
        <v>243</v>
      </c>
      <c r="AE44" s="549" t="s">
        <v>68</v>
      </c>
      <c r="AG44" s="145">
        <v>34</v>
      </c>
      <c r="AH44" s="509">
        <v>1455361.9558944267</v>
      </c>
      <c r="AI44" s="511" t="s">
        <v>203</v>
      </c>
      <c r="AJ44" s="540" t="s">
        <v>68</v>
      </c>
      <c r="AL44" s="145">
        <v>34</v>
      </c>
      <c r="AM44" s="509">
        <v>1224227.4688681948</v>
      </c>
      <c r="AN44" s="511" t="s">
        <v>199</v>
      </c>
      <c r="AO44" s="542" t="s">
        <v>68</v>
      </c>
      <c r="AQ44" s="145">
        <v>34</v>
      </c>
      <c r="AR44" s="384">
        <v>1770463.3323680141</v>
      </c>
      <c r="AS44" s="517" t="s">
        <v>210</v>
      </c>
      <c r="AT44" s="398" t="s">
        <v>103</v>
      </c>
    </row>
    <row r="45" spans="2:48" s="143" customFormat="1" ht="15.75" thickBot="1">
      <c r="B45" s="145">
        <v>35</v>
      </c>
      <c r="C45" s="202">
        <v>1021557</v>
      </c>
      <c r="D45" s="364" t="s">
        <v>113</v>
      </c>
      <c r="E45" s="377" t="s">
        <v>68</v>
      </c>
      <c r="G45" s="145">
        <v>35</v>
      </c>
      <c r="H45" s="202">
        <v>1136625</v>
      </c>
      <c r="I45" s="389" t="s">
        <v>158</v>
      </c>
      <c r="J45" s="396" t="s">
        <v>103</v>
      </c>
      <c r="L45" s="145">
        <v>35</v>
      </c>
      <c r="M45" s="202">
        <v>1113453</v>
      </c>
      <c r="N45" s="389" t="s">
        <v>181</v>
      </c>
      <c r="O45" s="391" t="s">
        <v>68</v>
      </c>
      <c r="R45" s="145">
        <v>35</v>
      </c>
      <c r="S45" s="202">
        <v>2034893</v>
      </c>
      <c r="T45" s="520" t="s">
        <v>218</v>
      </c>
      <c r="U45" s="391" t="s">
        <v>103</v>
      </c>
      <c r="W45" s="145">
        <v>35</v>
      </c>
      <c r="X45" s="202">
        <v>1200220.9615403349</v>
      </c>
      <c r="Y45" s="579" t="s">
        <v>238</v>
      </c>
      <c r="Z45" s="549" t="s">
        <v>68</v>
      </c>
      <c r="AB45" s="145">
        <v>35</v>
      </c>
      <c r="AC45" s="384">
        <v>1551380.1080555473</v>
      </c>
      <c r="AD45" s="590" t="s">
        <v>243</v>
      </c>
      <c r="AE45" s="549" t="s">
        <v>68</v>
      </c>
      <c r="AG45" s="145">
        <v>35</v>
      </c>
      <c r="AH45" s="509">
        <v>1495551.2812112998</v>
      </c>
      <c r="AI45" s="511" t="s">
        <v>203</v>
      </c>
      <c r="AJ45" s="540" t="s">
        <v>68</v>
      </c>
      <c r="AL45" s="145">
        <v>35</v>
      </c>
      <c r="AM45" s="509">
        <v>1261136.8133667097</v>
      </c>
      <c r="AN45" s="512" t="s">
        <v>199</v>
      </c>
      <c r="AO45" s="543" t="s">
        <v>68</v>
      </c>
      <c r="AQ45" s="145">
        <v>35</v>
      </c>
      <c r="AR45" s="384">
        <v>1831676.4645758853</v>
      </c>
      <c r="AS45" s="516" t="s">
        <v>210</v>
      </c>
      <c r="AT45" s="391" t="s">
        <v>103</v>
      </c>
    </row>
    <row r="46" spans="2:48" s="143" customFormat="1" ht="15">
      <c r="B46" s="145">
        <v>36</v>
      </c>
      <c r="C46" s="202">
        <v>1052425</v>
      </c>
      <c r="D46" s="372" t="s">
        <v>113</v>
      </c>
      <c r="E46" s="373" t="s">
        <v>103</v>
      </c>
      <c r="G46" s="145">
        <v>36</v>
      </c>
      <c r="H46" s="202">
        <v>1169584</v>
      </c>
      <c r="I46" s="389" t="s">
        <v>158</v>
      </c>
      <c r="J46" s="396" t="s">
        <v>103</v>
      </c>
      <c r="L46" s="145">
        <v>36</v>
      </c>
      <c r="M46" s="202">
        <v>1145110</v>
      </c>
      <c r="N46" s="389" t="s">
        <v>181</v>
      </c>
      <c r="O46" s="391" t="s">
        <v>68</v>
      </c>
      <c r="R46" s="145">
        <v>36</v>
      </c>
      <c r="S46" s="202">
        <v>2090379</v>
      </c>
      <c r="T46" s="520" t="s">
        <v>218</v>
      </c>
      <c r="U46" s="391" t="s">
        <v>103</v>
      </c>
      <c r="W46" s="145">
        <v>36</v>
      </c>
      <c r="X46" s="202">
        <v>1232466.6839661</v>
      </c>
      <c r="Y46" s="579" t="s">
        <v>238</v>
      </c>
      <c r="Z46" s="549" t="s">
        <v>68</v>
      </c>
      <c r="AB46" s="145">
        <v>36</v>
      </c>
      <c r="AC46" s="384">
        <v>1579769.1348085194</v>
      </c>
      <c r="AD46" s="575" t="s">
        <v>243</v>
      </c>
      <c r="AE46" s="567" t="s">
        <v>68</v>
      </c>
      <c r="AG46" s="145">
        <v>36</v>
      </c>
      <c r="AH46" s="509">
        <v>1535740.606528173</v>
      </c>
      <c r="AI46" s="511" t="s">
        <v>203</v>
      </c>
      <c r="AJ46" s="540" t="s">
        <v>68</v>
      </c>
      <c r="AL46" s="145">
        <v>36</v>
      </c>
      <c r="AM46" s="509">
        <v>1298072.2183994022</v>
      </c>
      <c r="AN46" s="510" t="s">
        <v>199</v>
      </c>
      <c r="AO46" s="551" t="s">
        <v>103</v>
      </c>
      <c r="AQ46" s="145">
        <v>36</v>
      </c>
      <c r="AR46" s="384">
        <v>1893192.2228083857</v>
      </c>
      <c r="AS46" s="516" t="s">
        <v>210</v>
      </c>
      <c r="AT46" s="391" t="s">
        <v>103</v>
      </c>
    </row>
    <row r="47" spans="2:48" s="143" customFormat="1" ht="15">
      <c r="B47" s="145">
        <v>37</v>
      </c>
      <c r="C47" s="202">
        <v>1083342</v>
      </c>
      <c r="D47" s="372" t="s">
        <v>113</v>
      </c>
      <c r="E47" s="373" t="s">
        <v>103</v>
      </c>
      <c r="G47" s="145">
        <v>37</v>
      </c>
      <c r="H47" s="202">
        <v>1202556</v>
      </c>
      <c r="I47" s="389" t="s">
        <v>158</v>
      </c>
      <c r="J47" s="396" t="s">
        <v>103</v>
      </c>
      <c r="L47" s="145">
        <v>37</v>
      </c>
      <c r="M47" s="202">
        <v>1176762</v>
      </c>
      <c r="N47" s="389" t="s">
        <v>181</v>
      </c>
      <c r="O47" s="391" t="s">
        <v>68</v>
      </c>
      <c r="R47" s="145">
        <v>37</v>
      </c>
      <c r="S47" s="202">
        <v>2145796</v>
      </c>
      <c r="T47" s="520" t="s">
        <v>218</v>
      </c>
      <c r="U47" s="391" t="s">
        <v>103</v>
      </c>
      <c r="W47" s="145">
        <v>37</v>
      </c>
      <c r="X47" s="202">
        <v>1264712.4063918651</v>
      </c>
      <c r="Y47" s="579" t="s">
        <v>238</v>
      </c>
      <c r="Z47" s="549" t="s">
        <v>68</v>
      </c>
      <c r="AB47" s="145">
        <v>37</v>
      </c>
      <c r="AC47" s="384">
        <v>1608158.1615614912</v>
      </c>
      <c r="AD47" s="574" t="s">
        <v>205</v>
      </c>
      <c r="AE47" s="566" t="s">
        <v>68</v>
      </c>
      <c r="AG47" s="145">
        <v>37</v>
      </c>
      <c r="AH47" s="509">
        <v>1575929.9318450461</v>
      </c>
      <c r="AI47" s="511" t="s">
        <v>203</v>
      </c>
      <c r="AJ47" s="540" t="s">
        <v>68</v>
      </c>
      <c r="AL47" s="145">
        <v>37</v>
      </c>
      <c r="AM47" s="509">
        <v>1335032.9775165657</v>
      </c>
      <c r="AN47" s="511" t="s">
        <v>199</v>
      </c>
      <c r="AO47" s="540" t="s">
        <v>103</v>
      </c>
      <c r="AQ47" s="145">
        <v>37</v>
      </c>
      <c r="AR47" s="384">
        <v>1955003.6330660649</v>
      </c>
      <c r="AS47" s="516" t="s">
        <v>210</v>
      </c>
      <c r="AT47" s="391" t="s">
        <v>103</v>
      </c>
    </row>
    <row r="48" spans="2:48" s="143" customFormat="1" ht="15">
      <c r="B48" s="145">
        <v>38</v>
      </c>
      <c r="C48" s="202">
        <v>1114306</v>
      </c>
      <c r="D48" s="359" t="s">
        <v>113</v>
      </c>
      <c r="E48" s="360" t="s">
        <v>70</v>
      </c>
      <c r="G48" s="145">
        <v>38</v>
      </c>
      <c r="H48" s="202">
        <v>1235542</v>
      </c>
      <c r="I48" s="389" t="s">
        <v>158</v>
      </c>
      <c r="J48" s="396" t="s">
        <v>103</v>
      </c>
      <c r="L48" s="145">
        <v>38</v>
      </c>
      <c r="M48" s="202">
        <v>1208411</v>
      </c>
      <c r="N48" s="389" t="s">
        <v>181</v>
      </c>
      <c r="O48" s="391" t="s">
        <v>68</v>
      </c>
      <c r="R48" s="145">
        <v>38</v>
      </c>
      <c r="S48" s="202">
        <v>2201145</v>
      </c>
      <c r="T48" s="520" t="s">
        <v>218</v>
      </c>
      <c r="U48" s="391" t="s">
        <v>103</v>
      </c>
      <c r="W48" s="145">
        <v>38</v>
      </c>
      <c r="X48" s="202">
        <v>1296958.1288176302</v>
      </c>
      <c r="Y48" s="579" t="s">
        <v>238</v>
      </c>
      <c r="Z48" s="549" t="s">
        <v>68</v>
      </c>
      <c r="AB48" s="145">
        <v>38</v>
      </c>
      <c r="AC48" s="384">
        <v>1636547.188314463</v>
      </c>
      <c r="AD48" s="590" t="s">
        <v>205</v>
      </c>
      <c r="AE48" s="549" t="s">
        <v>68</v>
      </c>
      <c r="AG48" s="145">
        <v>38</v>
      </c>
      <c r="AH48" s="509">
        <v>1616119.2571619193</v>
      </c>
      <c r="AI48" s="511" t="s">
        <v>203</v>
      </c>
      <c r="AJ48" s="540" t="s">
        <v>68</v>
      </c>
      <c r="AL48" s="145">
        <v>38</v>
      </c>
      <c r="AM48" s="509">
        <v>1372018.4220101871</v>
      </c>
      <c r="AN48" s="511" t="s">
        <v>199</v>
      </c>
      <c r="AO48" s="540" t="s">
        <v>103</v>
      </c>
      <c r="AQ48" s="145">
        <v>38</v>
      </c>
      <c r="AR48" s="384">
        <v>2017104.0667307179</v>
      </c>
      <c r="AS48" s="516" t="s">
        <v>210</v>
      </c>
      <c r="AT48" s="391" t="s">
        <v>103</v>
      </c>
    </row>
    <row r="49" spans="2:46" s="143" customFormat="1" ht="15.75" thickBot="1">
      <c r="B49" s="145">
        <v>39</v>
      </c>
      <c r="C49" s="202">
        <v>1145316</v>
      </c>
      <c r="D49" s="359" t="s">
        <v>113</v>
      </c>
      <c r="E49" s="360" t="s">
        <v>70</v>
      </c>
      <c r="G49" s="145">
        <v>39</v>
      </c>
      <c r="H49" s="202">
        <v>1268540</v>
      </c>
      <c r="I49" s="389" t="s">
        <v>158</v>
      </c>
      <c r="J49" s="396" t="s">
        <v>103</v>
      </c>
      <c r="L49" s="145">
        <v>39</v>
      </c>
      <c r="M49" s="202">
        <v>1240055</v>
      </c>
      <c r="N49" s="389" t="s">
        <v>181</v>
      </c>
      <c r="O49" s="391" t="s">
        <v>68</v>
      </c>
      <c r="R49" s="145">
        <v>39</v>
      </c>
      <c r="S49" s="202">
        <v>2256429</v>
      </c>
      <c r="T49" s="521" t="s">
        <v>218</v>
      </c>
      <c r="U49" s="395" t="s">
        <v>103</v>
      </c>
      <c r="W49" s="145">
        <v>39</v>
      </c>
      <c r="X49" s="202">
        <v>1329203.8512433954</v>
      </c>
      <c r="Y49" s="579" t="s">
        <v>238</v>
      </c>
      <c r="Z49" s="549" t="s">
        <v>68</v>
      </c>
      <c r="AB49" s="145">
        <v>39</v>
      </c>
      <c r="AC49" s="384">
        <v>1664936.2150674351</v>
      </c>
      <c r="AD49" s="590" t="s">
        <v>205</v>
      </c>
      <c r="AE49" s="549" t="s">
        <v>68</v>
      </c>
      <c r="AG49" s="145">
        <v>39</v>
      </c>
      <c r="AH49" s="509">
        <v>1656308.5824787924</v>
      </c>
      <c r="AI49" s="564" t="s">
        <v>203</v>
      </c>
      <c r="AJ49" s="541" t="s">
        <v>68</v>
      </c>
      <c r="AL49" s="145">
        <v>39</v>
      </c>
      <c r="AM49" s="509">
        <v>1409027.9179564787</v>
      </c>
      <c r="AN49" s="511" t="s">
        <v>199</v>
      </c>
      <c r="AO49" s="540" t="s">
        <v>103</v>
      </c>
      <c r="AQ49" s="145">
        <v>39</v>
      </c>
      <c r="AR49" s="384">
        <v>2079487.2147956702</v>
      </c>
      <c r="AS49" s="516" t="s">
        <v>210</v>
      </c>
      <c r="AT49" s="391" t="s">
        <v>103</v>
      </c>
    </row>
    <row r="50" spans="2:46" s="143" customFormat="1" ht="15.75" thickBot="1">
      <c r="B50" s="145">
        <v>40</v>
      </c>
      <c r="C50" s="202">
        <v>1176372</v>
      </c>
      <c r="D50" s="370" t="s">
        <v>125</v>
      </c>
      <c r="E50" s="371" t="s">
        <v>68</v>
      </c>
      <c r="G50" s="145">
        <v>40</v>
      </c>
      <c r="H50" s="202">
        <v>1301551</v>
      </c>
      <c r="I50" s="389" t="s">
        <v>158</v>
      </c>
      <c r="J50" s="396" t="s">
        <v>103</v>
      </c>
      <c r="L50" s="145">
        <v>40</v>
      </c>
      <c r="M50" s="202">
        <v>1271696</v>
      </c>
      <c r="N50" s="389" t="s">
        <v>181</v>
      </c>
      <c r="O50" s="391" t="s">
        <v>68</v>
      </c>
      <c r="R50" s="145">
        <v>40</v>
      </c>
      <c r="S50" s="202">
        <v>2311649</v>
      </c>
      <c r="T50" s="519" t="s">
        <v>221</v>
      </c>
      <c r="U50" s="399" t="s">
        <v>68</v>
      </c>
      <c r="W50" s="145">
        <v>40</v>
      </c>
      <c r="X50" s="202">
        <v>1361449.5736691605</v>
      </c>
      <c r="Y50" s="579" t="s">
        <v>238</v>
      </c>
      <c r="Z50" s="549" t="s">
        <v>68</v>
      </c>
      <c r="AB50" s="145">
        <v>40</v>
      </c>
      <c r="AC50" s="384">
        <v>1693325.2418204069</v>
      </c>
      <c r="AD50" s="590" t="s">
        <v>205</v>
      </c>
      <c r="AE50" s="549" t="s">
        <v>68</v>
      </c>
      <c r="AG50" s="145">
        <v>40</v>
      </c>
      <c r="AH50" s="509">
        <v>1696497.9077956656</v>
      </c>
      <c r="AI50" s="511" t="s">
        <v>203</v>
      </c>
      <c r="AJ50" s="537" t="s">
        <v>103</v>
      </c>
      <c r="AL50" s="145">
        <v>40</v>
      </c>
      <c r="AM50" s="509">
        <v>1446060.8635601387</v>
      </c>
      <c r="AN50" s="512" t="s">
        <v>199</v>
      </c>
      <c r="AO50" s="552" t="s">
        <v>103</v>
      </c>
      <c r="AQ50" s="145">
        <v>40</v>
      </c>
      <c r="AR50" s="384">
        <v>2142147.0646322067</v>
      </c>
      <c r="AS50" s="516" t="s">
        <v>210</v>
      </c>
      <c r="AT50" s="391" t="s">
        <v>103</v>
      </c>
    </row>
    <row r="51" spans="2:46" s="143" customFormat="1" ht="15">
      <c r="B51" s="145">
        <v>41</v>
      </c>
      <c r="C51" s="202">
        <v>1207471</v>
      </c>
      <c r="D51" s="372" t="s">
        <v>125</v>
      </c>
      <c r="E51" s="373" t="s">
        <v>68</v>
      </c>
      <c r="G51" s="145">
        <v>41</v>
      </c>
      <c r="H51" s="202">
        <v>1334574</v>
      </c>
      <c r="I51" s="389" t="s">
        <v>158</v>
      </c>
      <c r="J51" s="397" t="s">
        <v>70</v>
      </c>
      <c r="L51" s="145">
        <v>41</v>
      </c>
      <c r="M51" s="202">
        <v>1303332</v>
      </c>
      <c r="N51" s="389" t="s">
        <v>181</v>
      </c>
      <c r="O51" s="391" t="s">
        <v>68</v>
      </c>
      <c r="R51" s="145">
        <v>41</v>
      </c>
      <c r="S51" s="202">
        <v>2366807</v>
      </c>
      <c r="T51" s="520" t="s">
        <v>221</v>
      </c>
      <c r="U51" s="396" t="s">
        <v>68</v>
      </c>
      <c r="W51" s="145">
        <v>41</v>
      </c>
      <c r="X51" s="202">
        <v>1393695.2960949256</v>
      </c>
      <c r="Y51" s="580" t="s">
        <v>238</v>
      </c>
      <c r="Z51" s="563" t="s">
        <v>103</v>
      </c>
      <c r="AB51" s="145">
        <v>41</v>
      </c>
      <c r="AC51" s="384">
        <v>1721714.2685733789</v>
      </c>
      <c r="AD51" s="590" t="s">
        <v>205</v>
      </c>
      <c r="AE51" s="549" t="s">
        <v>68</v>
      </c>
      <c r="AG51" s="145">
        <v>41</v>
      </c>
      <c r="AH51" s="509">
        <v>1736687.2331125389</v>
      </c>
      <c r="AI51" s="511" t="s">
        <v>203</v>
      </c>
      <c r="AJ51" s="537" t="s">
        <v>103</v>
      </c>
      <c r="AL51" s="145">
        <v>41</v>
      </c>
      <c r="AM51" s="509">
        <v>1483116.6867627746</v>
      </c>
      <c r="AN51" s="510" t="s">
        <v>199</v>
      </c>
      <c r="AO51" s="534" t="s">
        <v>70</v>
      </c>
      <c r="AQ51" s="145">
        <v>41</v>
      </c>
      <c r="AR51" s="384">
        <v>2205077.8789852206</v>
      </c>
      <c r="AS51" s="516" t="s">
        <v>210</v>
      </c>
      <c r="AT51" s="391" t="s">
        <v>103</v>
      </c>
    </row>
    <row r="52" spans="2:46" s="143" customFormat="1" ht="15">
      <c r="B52" s="145">
        <v>42</v>
      </c>
      <c r="C52" s="202">
        <v>1238614</v>
      </c>
      <c r="D52" s="372" t="s">
        <v>125</v>
      </c>
      <c r="E52" s="373" t="s">
        <v>68</v>
      </c>
      <c r="G52" s="145">
        <v>42</v>
      </c>
      <c r="H52" s="202">
        <v>1367609</v>
      </c>
      <c r="I52" s="392" t="s">
        <v>158</v>
      </c>
      <c r="J52" s="397" t="s">
        <v>70</v>
      </c>
      <c r="L52" s="145">
        <v>42</v>
      </c>
      <c r="M52" s="202">
        <v>1334965</v>
      </c>
      <c r="N52" s="389" t="s">
        <v>181</v>
      </c>
      <c r="O52" s="391" t="s">
        <v>68</v>
      </c>
      <c r="R52" s="145">
        <v>42</v>
      </c>
      <c r="S52" s="202">
        <v>2421904</v>
      </c>
      <c r="T52" s="520" t="s">
        <v>221</v>
      </c>
      <c r="U52" s="396" t="s">
        <v>68</v>
      </c>
      <c r="W52" s="145">
        <v>42</v>
      </c>
      <c r="X52" s="202">
        <v>1425941.0185206907</v>
      </c>
      <c r="Y52" s="579" t="s">
        <v>238</v>
      </c>
      <c r="Z52" s="548" t="s">
        <v>103</v>
      </c>
      <c r="AB52" s="145">
        <v>42</v>
      </c>
      <c r="AC52" s="384">
        <v>1750103.2953263507</v>
      </c>
      <c r="AD52" s="590" t="s">
        <v>205</v>
      </c>
      <c r="AE52" s="549" t="s">
        <v>68</v>
      </c>
      <c r="AG52" s="145">
        <v>42</v>
      </c>
      <c r="AH52" s="509">
        <v>1776876.5584294121</v>
      </c>
      <c r="AI52" s="511" t="s">
        <v>203</v>
      </c>
      <c r="AJ52" s="537" t="s">
        <v>103</v>
      </c>
      <c r="AL52" s="145">
        <v>42</v>
      </c>
      <c r="AM52" s="509">
        <v>1520194.8430833966</v>
      </c>
      <c r="AN52" s="511" t="s">
        <v>199</v>
      </c>
      <c r="AO52" s="535" t="s">
        <v>70</v>
      </c>
      <c r="AQ52" s="145">
        <v>42</v>
      </c>
      <c r="AR52" s="384">
        <v>2268274.1769348527</v>
      </c>
      <c r="AS52" s="516" t="s">
        <v>210</v>
      </c>
      <c r="AT52" s="391" t="s">
        <v>103</v>
      </c>
    </row>
    <row r="53" spans="2:46" s="143" customFormat="1" ht="15.75" thickBot="1">
      <c r="B53" s="145">
        <v>43</v>
      </c>
      <c r="C53" s="202">
        <v>1269799</v>
      </c>
      <c r="D53" s="372" t="s">
        <v>125</v>
      </c>
      <c r="E53" s="373" t="s">
        <v>68</v>
      </c>
      <c r="G53" s="145">
        <v>43</v>
      </c>
      <c r="H53" s="202">
        <v>1400656</v>
      </c>
      <c r="I53" s="393" t="s">
        <v>170</v>
      </c>
      <c r="J53" s="398" t="s">
        <v>68</v>
      </c>
      <c r="L53" s="145">
        <v>43</v>
      </c>
      <c r="M53" s="202">
        <v>1366594</v>
      </c>
      <c r="N53" s="389" t="s">
        <v>181</v>
      </c>
      <c r="O53" s="391" t="s">
        <v>68</v>
      </c>
      <c r="R53" s="145">
        <v>43</v>
      </c>
      <c r="S53" s="202">
        <v>2476943</v>
      </c>
      <c r="T53" s="520" t="s">
        <v>221</v>
      </c>
      <c r="U53" s="396" t="s">
        <v>68</v>
      </c>
      <c r="W53" s="145">
        <v>43</v>
      </c>
      <c r="X53" s="202">
        <v>1458186.7409464559</v>
      </c>
      <c r="Y53" s="579" t="s">
        <v>238</v>
      </c>
      <c r="Z53" s="548" t="s">
        <v>103</v>
      </c>
      <c r="AB53" s="145">
        <v>43</v>
      </c>
      <c r="AC53" s="384">
        <v>1778492.3220793228</v>
      </c>
      <c r="AD53" s="590" t="s">
        <v>205</v>
      </c>
      <c r="AE53" s="549" t="s">
        <v>68</v>
      </c>
      <c r="AG53" s="145">
        <v>43</v>
      </c>
      <c r="AH53" s="509">
        <v>1817065.8837462852</v>
      </c>
      <c r="AI53" s="511" t="s">
        <v>203</v>
      </c>
      <c r="AJ53" s="537" t="s">
        <v>103</v>
      </c>
      <c r="AL53" s="145">
        <v>43</v>
      </c>
      <c r="AM53" s="509">
        <v>1557294.813663482</v>
      </c>
      <c r="AN53" s="512" t="s">
        <v>199</v>
      </c>
      <c r="AO53" s="550" t="s">
        <v>70</v>
      </c>
      <c r="AQ53" s="145">
        <v>43</v>
      </c>
      <c r="AR53" s="384">
        <v>2331730.7165975668</v>
      </c>
      <c r="AS53" s="516" t="s">
        <v>210</v>
      </c>
      <c r="AT53" s="391" t="s">
        <v>103</v>
      </c>
    </row>
    <row r="54" spans="2:46" s="143" customFormat="1" ht="15">
      <c r="B54" s="145">
        <v>44</v>
      </c>
      <c r="C54" s="202">
        <v>1301024</v>
      </c>
      <c r="D54" s="364" t="s">
        <v>125</v>
      </c>
      <c r="E54" s="377" t="s">
        <v>103</v>
      </c>
      <c r="G54" s="145">
        <v>44</v>
      </c>
      <c r="H54" s="202">
        <v>1433713</v>
      </c>
      <c r="I54" s="389" t="s">
        <v>170</v>
      </c>
      <c r="J54" s="391" t="s">
        <v>68</v>
      </c>
      <c r="L54" s="145">
        <v>44</v>
      </c>
      <c r="M54" s="202">
        <v>1398220</v>
      </c>
      <c r="N54" s="389" t="s">
        <v>181</v>
      </c>
      <c r="O54" s="396" t="s">
        <v>103</v>
      </c>
      <c r="R54" s="145">
        <v>44</v>
      </c>
      <c r="S54" s="202">
        <v>2531924</v>
      </c>
      <c r="T54" s="520" t="s">
        <v>221</v>
      </c>
      <c r="U54" s="396" t="s">
        <v>68</v>
      </c>
      <c r="W54" s="145">
        <v>44</v>
      </c>
      <c r="X54" s="202">
        <v>1490432.463372221</v>
      </c>
      <c r="Y54" s="579" t="s">
        <v>238</v>
      </c>
      <c r="Z54" s="548" t="s">
        <v>103</v>
      </c>
      <c r="AB54" s="145">
        <v>44</v>
      </c>
      <c r="AC54" s="384">
        <v>1806881.3488322946</v>
      </c>
      <c r="AD54" s="590" t="s">
        <v>205</v>
      </c>
      <c r="AE54" s="549" t="s">
        <v>68</v>
      </c>
      <c r="AG54" s="145">
        <v>44</v>
      </c>
      <c r="AH54" s="509">
        <v>1857255.2090631584</v>
      </c>
      <c r="AI54" s="511" t="s">
        <v>203</v>
      </c>
      <c r="AJ54" s="537" t="s">
        <v>103</v>
      </c>
      <c r="AL54" s="145">
        <v>44</v>
      </c>
      <c r="AM54" s="509">
        <v>1594416.1034928956</v>
      </c>
      <c r="AN54" s="510" t="s">
        <v>207</v>
      </c>
      <c r="AO54" s="557" t="s">
        <v>68</v>
      </c>
      <c r="AQ54" s="145">
        <v>44</v>
      </c>
      <c r="AR54" s="384">
        <v>2395442.4793708613</v>
      </c>
      <c r="AS54" s="518" t="s">
        <v>210</v>
      </c>
      <c r="AT54" s="395" t="s">
        <v>103</v>
      </c>
    </row>
    <row r="55" spans="2:46" s="143" customFormat="1" ht="15">
      <c r="B55" s="145">
        <v>45</v>
      </c>
      <c r="C55" s="202">
        <v>1332291</v>
      </c>
      <c r="D55" s="364" t="s">
        <v>125</v>
      </c>
      <c r="E55" s="377" t="s">
        <v>103</v>
      </c>
      <c r="G55" s="145">
        <v>45</v>
      </c>
      <c r="H55" s="202">
        <v>1466782</v>
      </c>
      <c r="I55" s="389" t="s">
        <v>170</v>
      </c>
      <c r="J55" s="396" t="s">
        <v>103</v>
      </c>
      <c r="L55" s="145">
        <v>45</v>
      </c>
      <c r="M55" s="202">
        <v>1429842</v>
      </c>
      <c r="N55" s="389" t="s">
        <v>181</v>
      </c>
      <c r="O55" s="396" t="s">
        <v>103</v>
      </c>
      <c r="R55" s="145">
        <v>45</v>
      </c>
      <c r="S55" s="202">
        <v>2586848</v>
      </c>
      <c r="T55" s="520" t="s">
        <v>221</v>
      </c>
      <c r="U55" s="396" t="s">
        <v>68</v>
      </c>
      <c r="W55" s="145">
        <v>45</v>
      </c>
      <c r="X55" s="202">
        <v>1522678.1857979863</v>
      </c>
      <c r="Y55" s="579" t="s">
        <v>238</v>
      </c>
      <c r="Z55" s="548" t="s">
        <v>103</v>
      </c>
      <c r="AB55" s="145">
        <v>45</v>
      </c>
      <c r="AC55" s="384">
        <v>1835270.3755852666</v>
      </c>
      <c r="AD55" s="590" t="s">
        <v>205</v>
      </c>
      <c r="AE55" s="549" t="s">
        <v>68</v>
      </c>
      <c r="AG55" s="145">
        <v>45</v>
      </c>
      <c r="AH55" s="509">
        <v>1897444.5343800315</v>
      </c>
      <c r="AI55" s="511" t="s">
        <v>203</v>
      </c>
      <c r="AJ55" s="537" t="s">
        <v>103</v>
      </c>
      <c r="AL55" s="145">
        <v>45</v>
      </c>
      <c r="AM55" s="509">
        <v>1631558.2397962227</v>
      </c>
      <c r="AN55" s="511" t="s">
        <v>207</v>
      </c>
      <c r="AO55" s="537" t="s">
        <v>68</v>
      </c>
      <c r="AQ55" s="145">
        <v>45</v>
      </c>
      <c r="AR55" s="384">
        <v>2459404.6555518061</v>
      </c>
      <c r="AS55" s="517" t="s">
        <v>210</v>
      </c>
      <c r="AT55" s="514" t="s">
        <v>70</v>
      </c>
    </row>
    <row r="56" spans="2:46" s="143" customFormat="1" ht="15">
      <c r="B56" s="145">
        <v>46</v>
      </c>
      <c r="C56" s="202">
        <v>1363596</v>
      </c>
      <c r="D56" s="372" t="s">
        <v>125</v>
      </c>
      <c r="E56" s="373" t="s">
        <v>70</v>
      </c>
      <c r="G56" s="145">
        <v>46</v>
      </c>
      <c r="H56" s="202">
        <v>1499862</v>
      </c>
      <c r="I56" s="389" t="s">
        <v>170</v>
      </c>
      <c r="J56" s="396" t="s">
        <v>103</v>
      </c>
      <c r="L56" s="145">
        <v>46</v>
      </c>
      <c r="M56" s="202">
        <v>1461461</v>
      </c>
      <c r="N56" s="389" t="s">
        <v>181</v>
      </c>
      <c r="O56" s="396" t="s">
        <v>103</v>
      </c>
      <c r="R56" s="145">
        <v>46</v>
      </c>
      <c r="S56" s="202">
        <v>2641717</v>
      </c>
      <c r="T56" s="520" t="s">
        <v>221</v>
      </c>
      <c r="U56" s="396" t="s">
        <v>68</v>
      </c>
      <c r="W56" s="145">
        <v>46</v>
      </c>
      <c r="X56" s="202">
        <v>1554923.9082237515</v>
      </c>
      <c r="Y56" s="579" t="s">
        <v>238</v>
      </c>
      <c r="Z56" s="548" t="s">
        <v>103</v>
      </c>
      <c r="AB56" s="145">
        <v>46</v>
      </c>
      <c r="AC56" s="384">
        <v>1863659.4023382384</v>
      </c>
      <c r="AD56" s="590" t="s">
        <v>205</v>
      </c>
      <c r="AE56" s="549" t="s">
        <v>68</v>
      </c>
      <c r="AG56" s="145">
        <v>46</v>
      </c>
      <c r="AH56" s="509">
        <v>1937633.8596969047</v>
      </c>
      <c r="AI56" s="511" t="s">
        <v>203</v>
      </c>
      <c r="AJ56" s="537" t="s">
        <v>103</v>
      </c>
      <c r="AL56" s="145">
        <v>46</v>
      </c>
      <c r="AM56" s="509">
        <v>1668720.7705617517</v>
      </c>
      <c r="AN56" s="511" t="s">
        <v>207</v>
      </c>
      <c r="AO56" s="537" t="s">
        <v>68</v>
      </c>
      <c r="AQ56" s="145">
        <v>46</v>
      </c>
      <c r="AR56" s="384">
        <v>2523612.6311817085</v>
      </c>
      <c r="AS56" s="516" t="s">
        <v>210</v>
      </c>
      <c r="AT56" s="397" t="s">
        <v>70</v>
      </c>
    </row>
    <row r="57" spans="2:46" s="143" customFormat="1" ht="15">
      <c r="B57" s="145">
        <v>47</v>
      </c>
      <c r="C57" s="202">
        <v>1394940</v>
      </c>
      <c r="D57" s="372" t="s">
        <v>125</v>
      </c>
      <c r="E57" s="373" t="s">
        <v>70</v>
      </c>
      <c r="G57" s="145">
        <v>47</v>
      </c>
      <c r="H57" s="202">
        <v>1532952</v>
      </c>
      <c r="I57" s="389" t="s">
        <v>170</v>
      </c>
      <c r="J57" s="396" t="s">
        <v>103</v>
      </c>
      <c r="L57" s="145">
        <v>47</v>
      </c>
      <c r="M57" s="202">
        <v>1493076</v>
      </c>
      <c r="N57" s="389" t="s">
        <v>181</v>
      </c>
      <c r="O57" s="396" t="s">
        <v>103</v>
      </c>
      <c r="R57" s="145">
        <v>47</v>
      </c>
      <c r="S57" s="202">
        <v>2696533</v>
      </c>
      <c r="T57" s="521" t="s">
        <v>221</v>
      </c>
      <c r="U57" s="410" t="s">
        <v>68</v>
      </c>
      <c r="W57" s="145">
        <v>47</v>
      </c>
      <c r="X57" s="202">
        <v>1587169.6306495166</v>
      </c>
      <c r="Y57" s="579" t="s">
        <v>238</v>
      </c>
      <c r="Z57" s="548" t="s">
        <v>103</v>
      </c>
      <c r="AB57" s="145">
        <v>47</v>
      </c>
      <c r="AC57" s="384">
        <v>1892048.4290912105</v>
      </c>
      <c r="AD57" s="590" t="s">
        <v>205</v>
      </c>
      <c r="AE57" s="549" t="s">
        <v>68</v>
      </c>
      <c r="AG57" s="145">
        <v>47</v>
      </c>
      <c r="AH57" s="509">
        <v>1977823.1850137778</v>
      </c>
      <c r="AI57" s="511" t="s">
        <v>203</v>
      </c>
      <c r="AJ57" s="537" t="s">
        <v>103</v>
      </c>
      <c r="AL57" s="145">
        <v>47</v>
      </c>
      <c r="AM57" s="509">
        <v>1705903.2631976623</v>
      </c>
      <c r="AN57" s="511" t="s">
        <v>207</v>
      </c>
      <c r="AO57" s="537" t="s">
        <v>68</v>
      </c>
      <c r="AQ57" s="145">
        <v>47</v>
      </c>
      <c r="AR57" s="384">
        <v>2588061.975987881</v>
      </c>
      <c r="AS57" s="516" t="s">
        <v>210</v>
      </c>
      <c r="AT57" s="397" t="s">
        <v>70</v>
      </c>
    </row>
    <row r="58" spans="2:46" s="143" customFormat="1" ht="15">
      <c r="B58" s="145">
        <v>48</v>
      </c>
      <c r="C58" s="202">
        <v>1426323</v>
      </c>
      <c r="D58" s="372" t="s">
        <v>125</v>
      </c>
      <c r="E58" s="373" t="s">
        <v>70</v>
      </c>
      <c r="G58" s="145">
        <v>48</v>
      </c>
      <c r="H58" s="202">
        <v>1566052</v>
      </c>
      <c r="I58" s="389" t="s">
        <v>170</v>
      </c>
      <c r="J58" s="396" t="s">
        <v>103</v>
      </c>
      <c r="L58" s="145">
        <v>48</v>
      </c>
      <c r="M58" s="202">
        <v>1524689</v>
      </c>
      <c r="N58" s="389" t="s">
        <v>181</v>
      </c>
      <c r="O58" s="396" t="s">
        <v>103</v>
      </c>
      <c r="R58" s="145">
        <v>48</v>
      </c>
      <c r="S58" s="202">
        <v>2751297</v>
      </c>
      <c r="T58" s="519" t="s">
        <v>224</v>
      </c>
      <c r="U58" s="398" t="s">
        <v>103</v>
      </c>
      <c r="W58" s="145">
        <v>48</v>
      </c>
      <c r="X58" s="202">
        <v>1619415.3530752817</v>
      </c>
      <c r="Y58" s="579" t="s">
        <v>238</v>
      </c>
      <c r="Z58" s="548" t="s">
        <v>103</v>
      </c>
      <c r="AB58" s="145">
        <v>48</v>
      </c>
      <c r="AC58" s="384">
        <v>1920437.4558441823</v>
      </c>
      <c r="AD58" s="590" t="s">
        <v>205</v>
      </c>
      <c r="AE58" s="549" t="s">
        <v>68</v>
      </c>
      <c r="AG58" s="145">
        <v>48</v>
      </c>
      <c r="AH58" s="509">
        <v>2018012.510330651</v>
      </c>
      <c r="AI58" s="511" t="s">
        <v>203</v>
      </c>
      <c r="AJ58" s="537" t="s">
        <v>103</v>
      </c>
      <c r="AL58" s="145">
        <v>48</v>
      </c>
      <c r="AM58" s="509">
        <v>1743105.3033019612</v>
      </c>
      <c r="AN58" s="511" t="s">
        <v>207</v>
      </c>
      <c r="AO58" s="537" t="s">
        <v>68</v>
      </c>
      <c r="AQ58" s="145">
        <v>48</v>
      </c>
      <c r="AR58" s="384">
        <v>2652748.4323095772</v>
      </c>
      <c r="AS58" s="516" t="s">
        <v>210</v>
      </c>
      <c r="AT58" s="397" t="s">
        <v>70</v>
      </c>
    </row>
    <row r="59" spans="2:46" s="143" customFormat="1" ht="15">
      <c r="B59" s="145">
        <v>49</v>
      </c>
      <c r="C59" s="202">
        <v>1457742</v>
      </c>
      <c r="D59" s="372" t="s">
        <v>125</v>
      </c>
      <c r="E59" s="373" t="s">
        <v>70</v>
      </c>
      <c r="G59" s="145">
        <v>49</v>
      </c>
      <c r="H59" s="202">
        <v>1599163</v>
      </c>
      <c r="I59" s="389" t="s">
        <v>170</v>
      </c>
      <c r="J59" s="396" t="s">
        <v>103</v>
      </c>
      <c r="L59" s="145">
        <v>49</v>
      </c>
      <c r="M59" s="202">
        <v>1556298</v>
      </c>
      <c r="N59" s="389" t="s">
        <v>181</v>
      </c>
      <c r="O59" s="396" t="s">
        <v>103</v>
      </c>
      <c r="R59" s="145">
        <v>49</v>
      </c>
      <c r="S59" s="202">
        <v>2806009</v>
      </c>
      <c r="T59" s="520" t="s">
        <v>224</v>
      </c>
      <c r="U59" s="391" t="s">
        <v>103</v>
      </c>
      <c r="W59" s="145">
        <v>49</v>
      </c>
      <c r="X59" s="202">
        <v>1651661.0755010468</v>
      </c>
      <c r="Y59" s="579" t="s">
        <v>238</v>
      </c>
      <c r="Z59" s="548" t="s">
        <v>103</v>
      </c>
      <c r="AB59" s="145">
        <v>49</v>
      </c>
      <c r="AC59" s="384">
        <v>1948826.4825971543</v>
      </c>
      <c r="AD59" s="590" t="s">
        <v>205</v>
      </c>
      <c r="AE59" s="549" t="s">
        <v>68</v>
      </c>
      <c r="AG59" s="145">
        <v>49</v>
      </c>
      <c r="AH59" s="509">
        <v>2058201.8356475241</v>
      </c>
      <c r="AI59" s="511" t="s">
        <v>203</v>
      </c>
      <c r="AJ59" s="537" t="s">
        <v>103</v>
      </c>
      <c r="AL59" s="145">
        <v>49</v>
      </c>
      <c r="AM59" s="509">
        <v>1780326.4935343426</v>
      </c>
      <c r="AN59" s="511" t="s">
        <v>207</v>
      </c>
      <c r="AO59" s="537" t="s">
        <v>68</v>
      </c>
      <c r="AQ59" s="145">
        <v>49</v>
      </c>
      <c r="AR59" s="384">
        <v>2717667.9049088941</v>
      </c>
      <c r="AS59" s="516" t="s">
        <v>210</v>
      </c>
      <c r="AT59" s="397" t="s">
        <v>70</v>
      </c>
    </row>
    <row r="60" spans="2:46" s="143" customFormat="1" ht="15.75" thickBot="1">
      <c r="B60" s="145">
        <v>50</v>
      </c>
      <c r="C60" s="202">
        <v>1489197</v>
      </c>
      <c r="D60" s="374" t="s">
        <v>125</v>
      </c>
      <c r="E60" s="375" t="s">
        <v>70</v>
      </c>
      <c r="G60" s="145">
        <v>50</v>
      </c>
      <c r="H60" s="202">
        <v>1632283</v>
      </c>
      <c r="I60" s="389" t="s">
        <v>170</v>
      </c>
      <c r="J60" s="396" t="s">
        <v>103</v>
      </c>
      <c r="L60" s="145">
        <v>50</v>
      </c>
      <c r="M60" s="202">
        <v>1587904</v>
      </c>
      <c r="N60" s="389" t="s">
        <v>181</v>
      </c>
      <c r="O60" s="396" t="s">
        <v>103</v>
      </c>
      <c r="R60" s="145">
        <v>50</v>
      </c>
      <c r="S60" s="202">
        <v>2860670</v>
      </c>
      <c r="T60" s="520" t="s">
        <v>224</v>
      </c>
      <c r="U60" s="391" t="s">
        <v>103</v>
      </c>
      <c r="W60" s="145">
        <v>50</v>
      </c>
      <c r="X60" s="202">
        <v>1683906.797926812</v>
      </c>
      <c r="Y60" s="581" t="s">
        <v>238</v>
      </c>
      <c r="Z60" s="565" t="s">
        <v>103</v>
      </c>
      <c r="AB60" s="145">
        <v>50</v>
      </c>
      <c r="AC60" s="384">
        <v>1977215.5093501261</v>
      </c>
      <c r="AD60" s="590" t="s">
        <v>205</v>
      </c>
      <c r="AE60" s="549" t="s">
        <v>68</v>
      </c>
      <c r="AG60" s="145">
        <v>50</v>
      </c>
      <c r="AH60" s="509">
        <v>2098391.1609643972</v>
      </c>
      <c r="AI60" s="511" t="s">
        <v>203</v>
      </c>
      <c r="AJ60" s="537" t="s">
        <v>103</v>
      </c>
      <c r="AL60" s="145">
        <v>50</v>
      </c>
      <c r="AM60" s="509">
        <v>1817566.4525796415</v>
      </c>
      <c r="AN60" s="511" t="s">
        <v>207</v>
      </c>
      <c r="AO60" s="537" t="s">
        <v>68</v>
      </c>
      <c r="AQ60" s="145">
        <v>50</v>
      </c>
      <c r="AR60" s="384">
        <v>2782816.4515792606</v>
      </c>
      <c r="AS60" s="516" t="s">
        <v>210</v>
      </c>
      <c r="AT60" s="397" t="s">
        <v>70</v>
      </c>
    </row>
    <row r="61" spans="2:46" s="143" customFormat="1" ht="15">
      <c r="B61" s="145">
        <v>51</v>
      </c>
      <c r="C61" s="202">
        <v>1520689</v>
      </c>
      <c r="D61" s="357" t="s">
        <v>121</v>
      </c>
      <c r="E61" s="358" t="s">
        <v>103</v>
      </c>
      <c r="G61" s="145">
        <v>51</v>
      </c>
      <c r="H61" s="202">
        <v>1665414</v>
      </c>
      <c r="I61" s="389" t="s">
        <v>170</v>
      </c>
      <c r="J61" s="397" t="s">
        <v>70</v>
      </c>
      <c r="L61" s="145">
        <v>51</v>
      </c>
      <c r="M61" s="202">
        <v>1619506</v>
      </c>
      <c r="N61" s="389" t="s">
        <v>181</v>
      </c>
      <c r="O61" s="396" t="s">
        <v>103</v>
      </c>
      <c r="R61" s="145">
        <v>51</v>
      </c>
      <c r="S61" s="202">
        <v>2915283</v>
      </c>
      <c r="T61" s="520" t="s">
        <v>224</v>
      </c>
      <c r="U61" s="391" t="s">
        <v>103</v>
      </c>
      <c r="W61" s="145">
        <v>51</v>
      </c>
      <c r="X61" s="202">
        <v>1716152.5203525771</v>
      </c>
      <c r="Y61" s="580" t="s">
        <v>242</v>
      </c>
      <c r="Z61" s="563" t="s">
        <v>103</v>
      </c>
      <c r="AB61" s="145">
        <v>51</v>
      </c>
      <c r="AC61" s="384">
        <v>2005604.5361030982</v>
      </c>
      <c r="AD61" s="574" t="s">
        <v>205</v>
      </c>
      <c r="AE61" s="563" t="s">
        <v>103</v>
      </c>
      <c r="AG61" s="145">
        <v>51</v>
      </c>
      <c r="AH61" s="509">
        <v>2138580.4862812706</v>
      </c>
      <c r="AI61" s="511" t="s">
        <v>203</v>
      </c>
      <c r="AJ61" s="537" t="s">
        <v>103</v>
      </c>
      <c r="AL61" s="145">
        <v>51</v>
      </c>
      <c r="AM61" s="509">
        <v>1854824.8141937356</v>
      </c>
      <c r="AN61" s="511" t="s">
        <v>207</v>
      </c>
      <c r="AO61" s="537" t="s">
        <v>68</v>
      </c>
      <c r="AQ61" s="145">
        <v>51</v>
      </c>
      <c r="AR61" s="384">
        <v>2848190.274474334</v>
      </c>
      <c r="AS61" s="516" t="s">
        <v>210</v>
      </c>
      <c r="AT61" s="397" t="s">
        <v>70</v>
      </c>
    </row>
    <row r="62" spans="2:46" s="143" customFormat="1" ht="15">
      <c r="B62" s="145">
        <v>52</v>
      </c>
      <c r="C62" s="202">
        <v>1552215</v>
      </c>
      <c r="D62" s="359" t="s">
        <v>121</v>
      </c>
      <c r="E62" s="360" t="s">
        <v>103</v>
      </c>
      <c r="G62" s="145">
        <v>52</v>
      </c>
      <c r="H62" s="202">
        <v>1698553</v>
      </c>
      <c r="I62" s="389" t="s">
        <v>170</v>
      </c>
      <c r="J62" s="397" t="s">
        <v>70</v>
      </c>
      <c r="L62" s="145">
        <v>52</v>
      </c>
      <c r="M62" s="202">
        <v>1651106</v>
      </c>
      <c r="N62" s="389" t="s">
        <v>181</v>
      </c>
      <c r="O62" s="396" t="s">
        <v>103</v>
      </c>
      <c r="R62" s="145">
        <v>52</v>
      </c>
      <c r="S62" s="202">
        <v>2969847</v>
      </c>
      <c r="T62" s="520" t="s">
        <v>224</v>
      </c>
      <c r="U62" s="391" t="s">
        <v>103</v>
      </c>
      <c r="W62" s="145">
        <v>52</v>
      </c>
      <c r="X62" s="202">
        <v>1748398.2427783422</v>
      </c>
      <c r="Y62" s="579" t="s">
        <v>242</v>
      </c>
      <c r="Z62" s="548" t="s">
        <v>103</v>
      </c>
      <c r="AB62" s="145">
        <v>52</v>
      </c>
      <c r="AC62" s="384">
        <v>2033993.56285607</v>
      </c>
      <c r="AD62" s="590" t="s">
        <v>205</v>
      </c>
      <c r="AE62" s="548" t="s">
        <v>103</v>
      </c>
      <c r="AG62" s="145">
        <v>52</v>
      </c>
      <c r="AH62" s="509">
        <v>2178769.8115981435</v>
      </c>
      <c r="AI62" s="511" t="s">
        <v>203</v>
      </c>
      <c r="AJ62" s="537" t="s">
        <v>103</v>
      </c>
      <c r="AL62" s="145">
        <v>52</v>
      </c>
      <c r="AM62" s="509">
        <v>1892101.2263238735</v>
      </c>
      <c r="AN62" s="511" t="s">
        <v>207</v>
      </c>
      <c r="AO62" s="537" t="s">
        <v>68</v>
      </c>
      <c r="AQ62" s="145">
        <v>52</v>
      </c>
      <c r="AR62" s="384">
        <v>2913785.7120889653</v>
      </c>
      <c r="AS62" s="518" t="s">
        <v>210</v>
      </c>
      <c r="AT62" s="400" t="s">
        <v>70</v>
      </c>
    </row>
    <row r="63" spans="2:46" s="143" customFormat="1" ht="15.75" thickBot="1">
      <c r="B63" s="145">
        <v>53</v>
      </c>
      <c r="C63" s="202">
        <v>1583776</v>
      </c>
      <c r="D63" s="359" t="s">
        <v>121</v>
      </c>
      <c r="E63" s="360" t="s">
        <v>103</v>
      </c>
      <c r="G63" s="145">
        <v>53</v>
      </c>
      <c r="H63" s="202">
        <v>1731703</v>
      </c>
      <c r="I63" s="392" t="s">
        <v>170</v>
      </c>
      <c r="J63" s="397" t="s">
        <v>70</v>
      </c>
      <c r="L63" s="145">
        <v>53</v>
      </c>
      <c r="M63" s="202">
        <v>1682703</v>
      </c>
      <c r="N63" s="392" t="s">
        <v>181</v>
      </c>
      <c r="O63" s="410" t="s">
        <v>103</v>
      </c>
      <c r="R63" s="145">
        <v>53</v>
      </c>
      <c r="S63" s="202">
        <v>3024364</v>
      </c>
      <c r="T63" s="520" t="s">
        <v>224</v>
      </c>
      <c r="U63" s="391" t="s">
        <v>103</v>
      </c>
      <c r="W63" s="145">
        <v>53</v>
      </c>
      <c r="X63" s="202">
        <v>1780643.9652041073</v>
      </c>
      <c r="Y63" s="582" t="s">
        <v>242</v>
      </c>
      <c r="Z63" s="548" t="s">
        <v>103</v>
      </c>
      <c r="AB63" s="145">
        <v>53</v>
      </c>
      <c r="AC63" s="384">
        <v>2062382.589609042</v>
      </c>
      <c r="AD63" s="592" t="s">
        <v>205</v>
      </c>
      <c r="AE63" s="548" t="s">
        <v>103</v>
      </c>
      <c r="AG63" s="145">
        <v>53</v>
      </c>
      <c r="AH63" s="509">
        <v>2218959.1369150169</v>
      </c>
      <c r="AI63" s="512" t="s">
        <v>203</v>
      </c>
      <c r="AJ63" s="558" t="s">
        <v>103</v>
      </c>
      <c r="AL63" s="145">
        <v>53</v>
      </c>
      <c r="AM63" s="509">
        <v>1929395.350296271</v>
      </c>
      <c r="AN63" s="511" t="s">
        <v>207</v>
      </c>
      <c r="AO63" s="537" t="s">
        <v>68</v>
      </c>
      <c r="AQ63" s="145">
        <v>53</v>
      </c>
      <c r="AR63" s="384">
        <v>2979599.2318315865</v>
      </c>
      <c r="AS63" s="524" t="s">
        <v>213</v>
      </c>
      <c r="AT63" s="399" t="s">
        <v>68</v>
      </c>
    </row>
    <row r="64" spans="2:46" s="143" customFormat="1" ht="15">
      <c r="B64" s="145">
        <v>54</v>
      </c>
      <c r="C64" s="202">
        <v>1615371</v>
      </c>
      <c r="D64" s="364" t="s">
        <v>121</v>
      </c>
      <c r="E64" s="377" t="s">
        <v>70</v>
      </c>
      <c r="G64" s="145">
        <v>54</v>
      </c>
      <c r="H64" s="202">
        <v>1764861</v>
      </c>
      <c r="I64" s="393" t="s">
        <v>164</v>
      </c>
      <c r="J64" s="399" t="s">
        <v>103</v>
      </c>
      <c r="L64" s="145">
        <v>54</v>
      </c>
      <c r="M64" s="202">
        <v>1714297</v>
      </c>
      <c r="N64" s="409" t="s">
        <v>182</v>
      </c>
      <c r="O64" s="398" t="s">
        <v>68</v>
      </c>
      <c r="R64" s="145">
        <v>54</v>
      </c>
      <c r="S64" s="202">
        <v>3078835</v>
      </c>
      <c r="T64" s="520" t="s">
        <v>224</v>
      </c>
      <c r="U64" s="391" t="s">
        <v>103</v>
      </c>
      <c r="W64" s="145">
        <v>54</v>
      </c>
      <c r="X64" s="202">
        <v>1812889.6876298725</v>
      </c>
      <c r="Y64" s="582" t="s">
        <v>242</v>
      </c>
      <c r="Z64" s="548" t="s">
        <v>103</v>
      </c>
      <c r="AB64" s="145">
        <v>54</v>
      </c>
      <c r="AC64" s="384">
        <v>2090771.6163620139</v>
      </c>
      <c r="AD64" s="592" t="s">
        <v>205</v>
      </c>
      <c r="AE64" s="548" t="s">
        <v>103</v>
      </c>
      <c r="AG64" s="145">
        <v>54</v>
      </c>
      <c r="AH64" s="509">
        <v>2259148.4622318903</v>
      </c>
      <c r="AI64" s="510" t="s">
        <v>208</v>
      </c>
      <c r="AJ64" s="556" t="s">
        <v>68</v>
      </c>
      <c r="AL64" s="145">
        <v>54</v>
      </c>
      <c r="AM64" s="509">
        <v>1966706.8600647</v>
      </c>
      <c r="AN64" s="511" t="s">
        <v>207</v>
      </c>
      <c r="AO64" s="537" t="s">
        <v>68</v>
      </c>
      <c r="AQ64" s="145">
        <v>54</v>
      </c>
      <c r="AR64" s="384">
        <v>3045627.423134035</v>
      </c>
      <c r="AS64" s="525" t="s">
        <v>213</v>
      </c>
      <c r="AT64" s="396" t="s">
        <v>68</v>
      </c>
    </row>
    <row r="65" spans="2:46" s="143" customFormat="1" ht="15.75" thickBot="1">
      <c r="B65" s="145">
        <v>55</v>
      </c>
      <c r="C65" s="202">
        <v>1646998</v>
      </c>
      <c r="D65" s="364" t="s">
        <v>121</v>
      </c>
      <c r="E65" s="377" t="s">
        <v>70</v>
      </c>
      <c r="G65" s="145">
        <v>55</v>
      </c>
      <c r="H65" s="202">
        <v>1798028</v>
      </c>
      <c r="I65" s="389" t="s">
        <v>164</v>
      </c>
      <c r="J65" s="396" t="s">
        <v>103</v>
      </c>
      <c r="L65" s="145">
        <v>55</v>
      </c>
      <c r="M65" s="202">
        <v>1745888</v>
      </c>
      <c r="N65" s="408" t="s">
        <v>182</v>
      </c>
      <c r="O65" s="391" t="s">
        <v>68</v>
      </c>
      <c r="R65" s="145">
        <v>55</v>
      </c>
      <c r="S65" s="202">
        <v>3133260</v>
      </c>
      <c r="T65" s="520" t="s">
        <v>224</v>
      </c>
      <c r="U65" s="391" t="s">
        <v>103</v>
      </c>
      <c r="W65" s="145">
        <v>55</v>
      </c>
      <c r="X65" s="202">
        <v>1845135.4100556376</v>
      </c>
      <c r="Y65" s="582" t="s">
        <v>242</v>
      </c>
      <c r="Z65" s="548" t="s">
        <v>103</v>
      </c>
      <c r="AB65" s="145">
        <v>55</v>
      </c>
      <c r="AC65" s="384">
        <v>2119160.6431149859</v>
      </c>
      <c r="AD65" s="592" t="s">
        <v>205</v>
      </c>
      <c r="AE65" s="548" t="s">
        <v>103</v>
      </c>
      <c r="AG65" s="145">
        <v>55</v>
      </c>
      <c r="AH65" s="509">
        <v>2299337.7875487632</v>
      </c>
      <c r="AI65" s="511" t="s">
        <v>208</v>
      </c>
      <c r="AJ65" s="542" t="s">
        <v>68</v>
      </c>
      <c r="AL65" s="145">
        <v>55</v>
      </c>
      <c r="AM65" s="509">
        <v>2004035.4415143984</v>
      </c>
      <c r="AN65" s="512" t="s">
        <v>207</v>
      </c>
      <c r="AO65" s="558" t="s">
        <v>68</v>
      </c>
      <c r="AQ65" s="145">
        <v>55</v>
      </c>
      <c r="AR65" s="384">
        <v>3111866.9910506685</v>
      </c>
      <c r="AS65" s="525" t="s">
        <v>213</v>
      </c>
      <c r="AT65" s="396" t="s">
        <v>68</v>
      </c>
    </row>
    <row r="66" spans="2:46" s="143" customFormat="1" ht="15">
      <c r="B66" s="145">
        <v>56</v>
      </c>
      <c r="C66" s="202">
        <v>1678659</v>
      </c>
      <c r="D66" s="357" t="s">
        <v>127</v>
      </c>
      <c r="E66" s="358" t="s">
        <v>103</v>
      </c>
      <c r="G66" s="145">
        <v>56</v>
      </c>
      <c r="H66" s="202">
        <v>1831205</v>
      </c>
      <c r="I66" s="389" t="s">
        <v>164</v>
      </c>
      <c r="J66" s="396" t="s">
        <v>103</v>
      </c>
      <c r="L66" s="145">
        <v>56</v>
      </c>
      <c r="M66" s="202">
        <v>1777477</v>
      </c>
      <c r="N66" s="408" t="s">
        <v>182</v>
      </c>
      <c r="O66" s="391" t="s">
        <v>68</v>
      </c>
      <c r="R66" s="145">
        <v>56</v>
      </c>
      <c r="S66" s="202">
        <v>3187641</v>
      </c>
      <c r="T66" s="520" t="s">
        <v>224</v>
      </c>
      <c r="U66" s="391" t="s">
        <v>103</v>
      </c>
      <c r="W66" s="145">
        <v>56</v>
      </c>
      <c r="X66" s="202">
        <v>1877381.1324814027</v>
      </c>
      <c r="Y66" s="582" t="s">
        <v>242</v>
      </c>
      <c r="Z66" s="548" t="s">
        <v>103</v>
      </c>
      <c r="AB66" s="145">
        <v>56</v>
      </c>
      <c r="AC66" s="384">
        <v>2147549.6698679579</v>
      </c>
      <c r="AD66" s="592" t="s">
        <v>205</v>
      </c>
      <c r="AE66" s="548" t="s">
        <v>103</v>
      </c>
      <c r="AG66" s="145">
        <v>56</v>
      </c>
      <c r="AH66" s="509">
        <v>2339527.1128656366</v>
      </c>
      <c r="AI66" s="511" t="s">
        <v>208</v>
      </c>
      <c r="AJ66" s="542" t="s">
        <v>68</v>
      </c>
      <c r="AL66" s="145">
        <v>56</v>
      </c>
      <c r="AM66" s="509">
        <v>2041380.7918163384</v>
      </c>
      <c r="AN66" s="510" t="s">
        <v>207</v>
      </c>
      <c r="AO66" s="551" t="s">
        <v>103</v>
      </c>
      <c r="AQ66" s="145">
        <v>56</v>
      </c>
      <c r="AR66" s="384">
        <v>3178314.7503037453</v>
      </c>
      <c r="AS66" s="525" t="s">
        <v>213</v>
      </c>
      <c r="AT66" s="396" t="s">
        <v>68</v>
      </c>
    </row>
    <row r="67" spans="2:46" s="143" customFormat="1" ht="15">
      <c r="B67" s="145">
        <v>57</v>
      </c>
      <c r="C67" s="202">
        <v>1710351</v>
      </c>
      <c r="D67" s="359" t="s">
        <v>127</v>
      </c>
      <c r="E67" s="360" t="s">
        <v>103</v>
      </c>
      <c r="G67" s="145">
        <v>57</v>
      </c>
      <c r="H67" s="202">
        <v>1864390</v>
      </c>
      <c r="I67" s="389" t="s">
        <v>164</v>
      </c>
      <c r="J67" s="396" t="s">
        <v>103</v>
      </c>
      <c r="L67" s="145">
        <v>57</v>
      </c>
      <c r="M67" s="202">
        <v>1809062</v>
      </c>
      <c r="N67" s="408" t="s">
        <v>182</v>
      </c>
      <c r="O67" s="391" t="s">
        <v>68</v>
      </c>
      <c r="R67" s="145">
        <v>57</v>
      </c>
      <c r="S67" s="202">
        <v>3241978</v>
      </c>
      <c r="T67" s="520" t="s">
        <v>224</v>
      </c>
      <c r="U67" s="391" t="s">
        <v>103</v>
      </c>
      <c r="W67" s="145">
        <v>57</v>
      </c>
      <c r="X67" s="202">
        <v>1909626.8549071678</v>
      </c>
      <c r="Y67" s="582" t="s">
        <v>242</v>
      </c>
      <c r="Z67" s="548" t="s">
        <v>103</v>
      </c>
      <c r="AB67" s="145">
        <v>57</v>
      </c>
      <c r="AC67" s="384">
        <v>2175938.69662093</v>
      </c>
      <c r="AD67" s="592" t="s">
        <v>205</v>
      </c>
      <c r="AE67" s="548" t="s">
        <v>103</v>
      </c>
      <c r="AG67" s="145">
        <v>57</v>
      </c>
      <c r="AH67" s="509">
        <v>2379716.4381825095</v>
      </c>
      <c r="AI67" s="511" t="s">
        <v>208</v>
      </c>
      <c r="AJ67" s="542" t="s">
        <v>68</v>
      </c>
      <c r="AL67" s="145">
        <v>57</v>
      </c>
      <c r="AM67" s="509">
        <v>2078742.6188273334</v>
      </c>
      <c r="AN67" s="511" t="s">
        <v>207</v>
      </c>
      <c r="AO67" s="540" t="s">
        <v>103</v>
      </c>
      <c r="AQ67" s="145">
        <v>57</v>
      </c>
      <c r="AR67" s="384">
        <v>3244967.6197365439</v>
      </c>
      <c r="AS67" s="525" t="s">
        <v>213</v>
      </c>
      <c r="AT67" s="396" t="s">
        <v>68</v>
      </c>
    </row>
    <row r="68" spans="2:46" s="143" customFormat="1" ht="15">
      <c r="B68" s="145">
        <v>58</v>
      </c>
      <c r="C68" s="202">
        <v>1742075</v>
      </c>
      <c r="D68" s="359" t="s">
        <v>127</v>
      </c>
      <c r="E68" s="360" t="s">
        <v>103</v>
      </c>
      <c r="G68" s="145">
        <v>58</v>
      </c>
      <c r="H68" s="202">
        <v>1897583</v>
      </c>
      <c r="I68" s="389" t="s">
        <v>164</v>
      </c>
      <c r="J68" s="396" t="s">
        <v>103</v>
      </c>
      <c r="L68" s="145">
        <v>58</v>
      </c>
      <c r="M68" s="202">
        <v>1840645</v>
      </c>
      <c r="N68" s="408" t="s">
        <v>182</v>
      </c>
      <c r="O68" s="391" t="s">
        <v>68</v>
      </c>
      <c r="R68" s="145">
        <v>58</v>
      </c>
      <c r="S68" s="202">
        <v>3296272</v>
      </c>
      <c r="T68" s="521" t="s">
        <v>224</v>
      </c>
      <c r="U68" s="395" t="s">
        <v>103</v>
      </c>
      <c r="W68" s="145">
        <v>58</v>
      </c>
      <c r="X68" s="202">
        <v>1941872.5773329332</v>
      </c>
      <c r="Y68" s="582" t="s">
        <v>242</v>
      </c>
      <c r="Z68" s="548" t="s">
        <v>103</v>
      </c>
      <c r="AB68" s="145">
        <v>58</v>
      </c>
      <c r="AC68" s="384">
        <v>2204327.7233739016</v>
      </c>
      <c r="AD68" s="592" t="s">
        <v>205</v>
      </c>
      <c r="AE68" s="548" t="s">
        <v>103</v>
      </c>
      <c r="AG68" s="145">
        <v>58</v>
      </c>
      <c r="AH68" s="509">
        <v>2419905.7634993829</v>
      </c>
      <c r="AI68" s="511" t="s">
        <v>208</v>
      </c>
      <c r="AJ68" s="542" t="s">
        <v>68</v>
      </c>
      <c r="AL68" s="145">
        <v>58</v>
      </c>
      <c r="AM68" s="509">
        <v>2116120.6405320326</v>
      </c>
      <c r="AN68" s="511" t="s">
        <v>207</v>
      </c>
      <c r="AO68" s="540" t="s">
        <v>103</v>
      </c>
      <c r="AQ68" s="145">
        <v>58</v>
      </c>
      <c r="AR68" s="384">
        <v>3311822.6171395998</v>
      </c>
      <c r="AS68" s="525" t="s">
        <v>213</v>
      </c>
      <c r="AT68" s="396" t="s">
        <v>68</v>
      </c>
    </row>
    <row r="69" spans="2:46" s="143" customFormat="1" ht="15">
      <c r="B69" s="145">
        <v>59</v>
      </c>
      <c r="C69" s="202">
        <v>1773831</v>
      </c>
      <c r="D69" s="359" t="s">
        <v>127</v>
      </c>
      <c r="E69" s="360" t="s">
        <v>103</v>
      </c>
      <c r="G69" s="145">
        <v>59</v>
      </c>
      <c r="H69" s="202">
        <v>1930785</v>
      </c>
      <c r="I69" s="389" t="s">
        <v>164</v>
      </c>
      <c r="J69" s="397" t="s">
        <v>70</v>
      </c>
      <c r="L69" s="145">
        <v>59</v>
      </c>
      <c r="M69" s="202">
        <v>1872226</v>
      </c>
      <c r="N69" s="408" t="s">
        <v>182</v>
      </c>
      <c r="O69" s="391" t="s">
        <v>68</v>
      </c>
      <c r="R69" s="145">
        <v>59</v>
      </c>
      <c r="S69" s="202">
        <v>3350524</v>
      </c>
      <c r="T69" s="519" t="s">
        <v>227</v>
      </c>
      <c r="U69" s="399" t="s">
        <v>68</v>
      </c>
      <c r="W69" s="145">
        <v>59</v>
      </c>
      <c r="X69" s="202">
        <v>1974118.2997586983</v>
      </c>
      <c r="Y69" s="582" t="s">
        <v>242</v>
      </c>
      <c r="Z69" s="548" t="s">
        <v>103</v>
      </c>
      <c r="AB69" s="145">
        <v>59</v>
      </c>
      <c r="AC69" s="384">
        <v>2232716.7501268736</v>
      </c>
      <c r="AD69" s="592" t="s">
        <v>205</v>
      </c>
      <c r="AE69" s="548" t="s">
        <v>103</v>
      </c>
      <c r="AG69" s="145">
        <v>59</v>
      </c>
      <c r="AH69" s="509">
        <v>2460095.0888162558</v>
      </c>
      <c r="AI69" s="562" t="s">
        <v>208</v>
      </c>
      <c r="AJ69" s="569" t="s">
        <v>103</v>
      </c>
      <c r="AL69" s="145">
        <v>59</v>
      </c>
      <c r="AM69" s="509">
        <v>2153514.5845231595</v>
      </c>
      <c r="AN69" s="511" t="s">
        <v>207</v>
      </c>
      <c r="AO69" s="540" t="s">
        <v>103</v>
      </c>
      <c r="AQ69" s="145">
        <v>59</v>
      </c>
      <c r="AR69" s="384">
        <v>3378876.8544189627</v>
      </c>
      <c r="AS69" s="525" t="s">
        <v>213</v>
      </c>
      <c r="AT69" s="396" t="s">
        <v>68</v>
      </c>
    </row>
    <row r="70" spans="2:46" s="143" customFormat="1" ht="15">
      <c r="B70" s="145">
        <v>60</v>
      </c>
      <c r="C70" s="202">
        <v>1805616</v>
      </c>
      <c r="D70" s="359" t="s">
        <v>127</v>
      </c>
      <c r="E70" s="360" t="s">
        <v>103</v>
      </c>
      <c r="G70" s="145">
        <v>60</v>
      </c>
      <c r="H70" s="202">
        <v>1963995</v>
      </c>
      <c r="I70" s="389" t="s">
        <v>164</v>
      </c>
      <c r="J70" s="397" t="s">
        <v>70</v>
      </c>
      <c r="L70" s="145">
        <v>60</v>
      </c>
      <c r="M70" s="202">
        <v>1903804</v>
      </c>
      <c r="N70" s="408" t="s">
        <v>182</v>
      </c>
      <c r="O70" s="396" t="s">
        <v>103</v>
      </c>
      <c r="R70" s="145">
        <v>60</v>
      </c>
      <c r="S70" s="202">
        <v>3404735</v>
      </c>
      <c r="T70" s="520" t="s">
        <v>227</v>
      </c>
      <c r="U70" s="396" t="s">
        <v>68</v>
      </c>
      <c r="W70" s="145">
        <v>60</v>
      </c>
      <c r="X70" s="202">
        <v>2006364.0221844635</v>
      </c>
      <c r="Y70" s="582" t="s">
        <v>242</v>
      </c>
      <c r="Z70" s="548" t="s">
        <v>103</v>
      </c>
      <c r="AB70" s="145">
        <v>60</v>
      </c>
      <c r="AC70" s="384">
        <v>2261105.7768798452</v>
      </c>
      <c r="AD70" s="576" t="s">
        <v>205</v>
      </c>
      <c r="AE70" s="565" t="s">
        <v>103</v>
      </c>
      <c r="AG70" s="145">
        <v>60</v>
      </c>
      <c r="AH70" s="509">
        <v>2500284.4141331292</v>
      </c>
      <c r="AI70" s="511" t="s">
        <v>208</v>
      </c>
      <c r="AJ70" s="535" t="s">
        <v>103</v>
      </c>
      <c r="AL70" s="145">
        <v>60</v>
      </c>
      <c r="AM70" s="509">
        <v>2190924.187516775</v>
      </c>
      <c r="AN70" s="511" t="s">
        <v>207</v>
      </c>
      <c r="AO70" s="540" t="s">
        <v>103</v>
      </c>
      <c r="AQ70" s="145">
        <v>60</v>
      </c>
      <c r="AR70" s="384">
        <v>3446127.533078426</v>
      </c>
      <c r="AS70" s="525" t="s">
        <v>213</v>
      </c>
      <c r="AT70" s="396" t="s">
        <v>68</v>
      </c>
    </row>
    <row r="71" spans="2:46" s="143" customFormat="1" ht="15">
      <c r="B71" s="145">
        <v>61</v>
      </c>
      <c r="C71" s="202">
        <v>1837432</v>
      </c>
      <c r="D71" s="364" t="s">
        <v>127</v>
      </c>
      <c r="E71" s="377" t="s">
        <v>70</v>
      </c>
      <c r="G71" s="145">
        <v>61</v>
      </c>
      <c r="H71" s="202">
        <v>1997214</v>
      </c>
      <c r="I71" s="389" t="s">
        <v>164</v>
      </c>
      <c r="J71" s="397" t="s">
        <v>70</v>
      </c>
      <c r="L71" s="145">
        <v>61</v>
      </c>
      <c r="M71" s="202">
        <v>1935379</v>
      </c>
      <c r="N71" s="408" t="s">
        <v>182</v>
      </c>
      <c r="O71" s="396" t="s">
        <v>103</v>
      </c>
      <c r="R71" s="145">
        <v>61</v>
      </c>
      <c r="S71" s="202">
        <v>3458905</v>
      </c>
      <c r="T71" s="520" t="s">
        <v>227</v>
      </c>
      <c r="U71" s="396" t="s">
        <v>68</v>
      </c>
      <c r="W71" s="145">
        <v>61</v>
      </c>
      <c r="X71" s="202">
        <v>2038609.7446102286</v>
      </c>
      <c r="Y71" s="582" t="s">
        <v>242</v>
      </c>
      <c r="Z71" s="548" t="s">
        <v>103</v>
      </c>
      <c r="AB71" s="145">
        <v>61</v>
      </c>
      <c r="AC71" s="384">
        <v>2289494.8036328172</v>
      </c>
      <c r="AD71" s="577" t="s">
        <v>206</v>
      </c>
      <c r="AE71" s="563" t="s">
        <v>103</v>
      </c>
      <c r="AG71" s="145">
        <v>61</v>
      </c>
      <c r="AH71" s="509">
        <v>2540473.7394500021</v>
      </c>
      <c r="AI71" s="511" t="s">
        <v>208</v>
      </c>
      <c r="AJ71" s="535" t="s">
        <v>103</v>
      </c>
      <c r="AL71" s="145">
        <v>61</v>
      </c>
      <c r="AM71" s="509">
        <v>2228349.1948997132</v>
      </c>
      <c r="AN71" s="511" t="s">
        <v>207</v>
      </c>
      <c r="AO71" s="540" t="s">
        <v>103</v>
      </c>
      <c r="AQ71" s="145">
        <v>61</v>
      </c>
      <c r="AR71" s="384">
        <v>3513571.9399904599</v>
      </c>
      <c r="AS71" s="525" t="s">
        <v>213</v>
      </c>
      <c r="AT71" s="396" t="s">
        <v>68</v>
      </c>
    </row>
    <row r="72" spans="2:46" s="143" customFormat="1" ht="15">
      <c r="B72" s="145">
        <v>62</v>
      </c>
      <c r="C72" s="202">
        <v>1869277</v>
      </c>
      <c r="D72" s="364" t="s">
        <v>127</v>
      </c>
      <c r="E72" s="377" t="s">
        <v>70</v>
      </c>
      <c r="G72" s="145">
        <v>62</v>
      </c>
      <c r="H72" s="202">
        <v>2030440</v>
      </c>
      <c r="I72" s="392" t="s">
        <v>164</v>
      </c>
      <c r="J72" s="400" t="s">
        <v>70</v>
      </c>
      <c r="L72" s="145">
        <v>62</v>
      </c>
      <c r="M72" s="202">
        <v>1966951</v>
      </c>
      <c r="N72" s="408" t="s">
        <v>182</v>
      </c>
      <c r="O72" s="396" t="s">
        <v>103</v>
      </c>
      <c r="R72" s="145">
        <v>62</v>
      </c>
      <c r="S72" s="202">
        <v>3513035</v>
      </c>
      <c r="T72" s="520" t="s">
        <v>227</v>
      </c>
      <c r="U72" s="396" t="s">
        <v>68</v>
      </c>
      <c r="W72" s="145">
        <v>62</v>
      </c>
      <c r="X72" s="202">
        <v>2070855.4670359937</v>
      </c>
      <c r="Y72" s="582" t="s">
        <v>242</v>
      </c>
      <c r="Z72" s="548" t="s">
        <v>103</v>
      </c>
      <c r="AB72" s="145">
        <v>62</v>
      </c>
      <c r="AC72" s="384">
        <v>2317883.8303857893</v>
      </c>
      <c r="AD72" s="592" t="s">
        <v>206</v>
      </c>
      <c r="AE72" s="548" t="s">
        <v>103</v>
      </c>
      <c r="AG72" s="145">
        <v>62</v>
      </c>
      <c r="AH72" s="509">
        <v>2580663.0647668755</v>
      </c>
      <c r="AI72" s="511" t="s">
        <v>208</v>
      </c>
      <c r="AJ72" s="535" t="s">
        <v>103</v>
      </c>
      <c r="AL72" s="145">
        <v>62</v>
      </c>
      <c r="AM72" s="509">
        <v>2265789.3603064734</v>
      </c>
      <c r="AN72" s="511" t="s">
        <v>207</v>
      </c>
      <c r="AO72" s="540" t="s">
        <v>103</v>
      </c>
      <c r="AQ72" s="145">
        <v>62</v>
      </c>
      <c r="AR72" s="384">
        <v>3581207.4434328959</v>
      </c>
      <c r="AS72" s="525" t="s">
        <v>213</v>
      </c>
      <c r="AT72" s="396" t="s">
        <v>68</v>
      </c>
    </row>
    <row r="73" spans="2:46" s="143" customFormat="1" ht="15.75" thickBot="1">
      <c r="B73" s="145">
        <v>63</v>
      </c>
      <c r="C73" s="202">
        <v>1901152</v>
      </c>
      <c r="D73" s="364" t="s">
        <v>127</v>
      </c>
      <c r="E73" s="377" t="s">
        <v>70</v>
      </c>
      <c r="G73" s="145">
        <v>63</v>
      </c>
      <c r="H73" s="202">
        <v>2063674</v>
      </c>
      <c r="I73" s="401" t="s">
        <v>173</v>
      </c>
      <c r="J73" s="399" t="s">
        <v>103</v>
      </c>
      <c r="L73" s="145">
        <v>63</v>
      </c>
      <c r="M73" s="202">
        <v>1998522</v>
      </c>
      <c r="N73" s="408" t="s">
        <v>182</v>
      </c>
      <c r="O73" s="396" t="s">
        <v>103</v>
      </c>
      <c r="R73" s="145">
        <v>63</v>
      </c>
      <c r="S73" s="202">
        <v>3567125</v>
      </c>
      <c r="T73" s="520" t="s">
        <v>227</v>
      </c>
      <c r="U73" s="396" t="s">
        <v>68</v>
      </c>
      <c r="W73" s="145">
        <v>63</v>
      </c>
      <c r="X73" s="202">
        <v>2103101.1894617588</v>
      </c>
      <c r="Y73" s="582" t="s">
        <v>242</v>
      </c>
      <c r="Z73" s="548" t="s">
        <v>103</v>
      </c>
      <c r="AB73" s="145">
        <v>63</v>
      </c>
      <c r="AC73" s="384">
        <v>2346272.8571387613</v>
      </c>
      <c r="AD73" s="592" t="s">
        <v>206</v>
      </c>
      <c r="AE73" s="548" t="s">
        <v>103</v>
      </c>
      <c r="AG73" s="145">
        <v>63</v>
      </c>
      <c r="AH73" s="509">
        <v>2620852.3900837484</v>
      </c>
      <c r="AI73" s="511" t="s">
        <v>208</v>
      </c>
      <c r="AJ73" s="535" t="s">
        <v>103</v>
      </c>
      <c r="AL73" s="145">
        <v>63</v>
      </c>
      <c r="AM73" s="509">
        <v>2303244.4452232891</v>
      </c>
      <c r="AN73" s="511" t="s">
        <v>207</v>
      </c>
      <c r="AO73" s="540" t="s">
        <v>103</v>
      </c>
      <c r="AQ73" s="145">
        <v>63</v>
      </c>
      <c r="AR73" s="384">
        <v>3649031.4893707279</v>
      </c>
      <c r="AS73" s="525" t="s">
        <v>213</v>
      </c>
      <c r="AT73" s="396" t="s">
        <v>68</v>
      </c>
    </row>
    <row r="74" spans="2:46" s="143" customFormat="1" ht="15">
      <c r="B74" s="145">
        <v>64</v>
      </c>
      <c r="C74" s="202">
        <v>1933055</v>
      </c>
      <c r="D74" s="378" t="s">
        <v>128</v>
      </c>
      <c r="E74" s="371" t="s">
        <v>103</v>
      </c>
      <c r="G74" s="145">
        <v>64</v>
      </c>
      <c r="H74" s="202">
        <v>2096916</v>
      </c>
      <c r="I74" s="389" t="s">
        <v>173</v>
      </c>
      <c r="J74" s="396" t="s">
        <v>103</v>
      </c>
      <c r="L74" s="145">
        <v>64</v>
      </c>
      <c r="M74" s="202">
        <v>2030090</v>
      </c>
      <c r="N74" s="408" t="s">
        <v>182</v>
      </c>
      <c r="O74" s="396" t="s">
        <v>103</v>
      </c>
      <c r="R74" s="145">
        <v>64</v>
      </c>
      <c r="S74" s="202">
        <v>3621177</v>
      </c>
      <c r="T74" s="520" t="s">
        <v>227</v>
      </c>
      <c r="U74" s="396" t="s">
        <v>68</v>
      </c>
      <c r="W74" s="145">
        <v>64</v>
      </c>
      <c r="X74" s="202">
        <v>2135346.9118875237</v>
      </c>
      <c r="Y74" s="582" t="s">
        <v>242</v>
      </c>
      <c r="Z74" s="548" t="s">
        <v>103</v>
      </c>
      <c r="AB74" s="145">
        <v>64</v>
      </c>
      <c r="AC74" s="384">
        <v>2374661.8838917334</v>
      </c>
      <c r="AD74" s="592" t="s">
        <v>206</v>
      </c>
      <c r="AE74" s="548" t="s">
        <v>103</v>
      </c>
      <c r="AG74" s="145">
        <v>64</v>
      </c>
      <c r="AH74" s="509">
        <v>2661041.7154006218</v>
      </c>
      <c r="AI74" s="511" t="s">
        <v>208</v>
      </c>
      <c r="AJ74" s="535" t="s">
        <v>103</v>
      </c>
      <c r="AL74" s="145">
        <v>64</v>
      </c>
      <c r="AM74" s="509">
        <v>2340714.2186171738</v>
      </c>
      <c r="AN74" s="511" t="s">
        <v>207</v>
      </c>
      <c r="AO74" s="540" t="s">
        <v>103</v>
      </c>
      <c r="AQ74" s="145">
        <v>64</v>
      </c>
      <c r="AR74" s="384">
        <v>3717041.5979641136</v>
      </c>
      <c r="AS74" s="525" t="s">
        <v>213</v>
      </c>
      <c r="AT74" s="396" t="s">
        <v>68</v>
      </c>
    </row>
    <row r="75" spans="2:46" s="143" customFormat="1" ht="15.75" thickBot="1">
      <c r="B75" s="145">
        <v>65</v>
      </c>
      <c r="C75" s="202">
        <v>1964987</v>
      </c>
      <c r="D75" s="379" t="s">
        <v>128</v>
      </c>
      <c r="E75" s="373" t="s">
        <v>103</v>
      </c>
      <c r="G75" s="145">
        <v>65</v>
      </c>
      <c r="H75" s="202">
        <v>2130166</v>
      </c>
      <c r="I75" s="389" t="s">
        <v>173</v>
      </c>
      <c r="J75" s="396" t="s">
        <v>103</v>
      </c>
      <c r="L75" s="145">
        <v>65</v>
      </c>
      <c r="M75" s="202">
        <v>2061655</v>
      </c>
      <c r="N75" s="408" t="s">
        <v>182</v>
      </c>
      <c r="O75" s="396" t="s">
        <v>103</v>
      </c>
      <c r="R75" s="145">
        <v>65</v>
      </c>
      <c r="S75" s="202">
        <v>3675191</v>
      </c>
      <c r="T75" s="520" t="s">
        <v>227</v>
      </c>
      <c r="U75" s="396" t="s">
        <v>68</v>
      </c>
      <c r="W75" s="145">
        <v>65</v>
      </c>
      <c r="X75" s="202">
        <v>2167592.6343132891</v>
      </c>
      <c r="Y75" s="583" t="s">
        <v>242</v>
      </c>
      <c r="Z75" s="565" t="s">
        <v>103</v>
      </c>
      <c r="AB75" s="145">
        <v>65</v>
      </c>
      <c r="AC75" s="384">
        <v>2403050.9106447049</v>
      </c>
      <c r="AD75" s="592" t="s">
        <v>206</v>
      </c>
      <c r="AE75" s="548" t="s">
        <v>103</v>
      </c>
      <c r="AG75" s="145">
        <v>65</v>
      </c>
      <c r="AH75" s="509">
        <v>2701231.0407174951</v>
      </c>
      <c r="AI75" s="511" t="s">
        <v>208</v>
      </c>
      <c r="AJ75" s="535" t="s">
        <v>103</v>
      </c>
      <c r="AL75" s="145">
        <v>65</v>
      </c>
      <c r="AM75" s="509">
        <v>2378198.4565880252</v>
      </c>
      <c r="AN75" s="512" t="s">
        <v>207</v>
      </c>
      <c r="AO75" s="552" t="s">
        <v>103</v>
      </c>
      <c r="AQ75" s="145">
        <v>65</v>
      </c>
      <c r="AR75" s="384">
        <v>3785235.3602855648</v>
      </c>
      <c r="AS75" s="525" t="s">
        <v>213</v>
      </c>
      <c r="AT75" s="396" t="s">
        <v>68</v>
      </c>
    </row>
    <row r="76" spans="2:46" s="143" customFormat="1" ht="15">
      <c r="B76" s="145">
        <v>66</v>
      </c>
      <c r="C76" s="202">
        <v>1996946</v>
      </c>
      <c r="D76" s="379" t="s">
        <v>128</v>
      </c>
      <c r="E76" s="373" t="s">
        <v>103</v>
      </c>
      <c r="G76" s="145">
        <v>66</v>
      </c>
      <c r="H76" s="202">
        <v>2163423</v>
      </c>
      <c r="I76" s="389" t="s">
        <v>173</v>
      </c>
      <c r="J76" s="396" t="s">
        <v>103</v>
      </c>
      <c r="L76" s="145">
        <v>66</v>
      </c>
      <c r="M76" s="202">
        <v>2093218</v>
      </c>
      <c r="N76" s="408" t="s">
        <v>182</v>
      </c>
      <c r="O76" s="397" t="s">
        <v>70</v>
      </c>
      <c r="R76" s="145">
        <v>66</v>
      </c>
      <c r="S76" s="202">
        <v>3729168</v>
      </c>
      <c r="T76" s="520" t="s">
        <v>227</v>
      </c>
      <c r="U76" s="396" t="s">
        <v>68</v>
      </c>
      <c r="W76" s="145">
        <v>66</v>
      </c>
      <c r="X76" s="202">
        <v>2199838.3567390544</v>
      </c>
      <c r="Y76" s="584" t="s">
        <v>242</v>
      </c>
      <c r="Z76" s="571" t="s">
        <v>70</v>
      </c>
      <c r="AB76" s="145">
        <v>66</v>
      </c>
      <c r="AC76" s="384">
        <v>2431439.937397677</v>
      </c>
      <c r="AD76" s="592" t="s">
        <v>206</v>
      </c>
      <c r="AE76" s="548" t="s">
        <v>103</v>
      </c>
      <c r="AG76" s="145">
        <v>66</v>
      </c>
      <c r="AH76" s="509">
        <v>2741420.3660343681</v>
      </c>
      <c r="AI76" s="511" t="s">
        <v>208</v>
      </c>
      <c r="AJ76" s="535" t="s">
        <v>103</v>
      </c>
      <c r="AL76" s="145">
        <v>66</v>
      </c>
      <c r="AM76" s="509">
        <v>2415696.9420419941</v>
      </c>
      <c r="AN76" s="510" t="s">
        <v>207</v>
      </c>
      <c r="AO76" s="534" t="s">
        <v>70</v>
      </c>
      <c r="AQ76" s="145">
        <v>66</v>
      </c>
      <c r="AR76" s="384">
        <v>3853610.4352307389</v>
      </c>
      <c r="AS76" s="525" t="s">
        <v>213</v>
      </c>
      <c r="AT76" s="396" t="s">
        <v>68</v>
      </c>
    </row>
    <row r="77" spans="2:46" s="143" customFormat="1" ht="15">
      <c r="B77" s="145">
        <v>67</v>
      </c>
      <c r="C77" s="202">
        <v>2028933</v>
      </c>
      <c r="D77" s="372" t="s">
        <v>128</v>
      </c>
      <c r="E77" s="373" t="s">
        <v>103</v>
      </c>
      <c r="G77" s="145">
        <v>67</v>
      </c>
      <c r="H77" s="202">
        <v>2196688</v>
      </c>
      <c r="I77" s="389" t="s">
        <v>173</v>
      </c>
      <c r="J77" s="396" t="s">
        <v>103</v>
      </c>
      <c r="L77" s="145">
        <v>67</v>
      </c>
      <c r="M77" s="202">
        <v>2124779</v>
      </c>
      <c r="N77" s="408" t="s">
        <v>182</v>
      </c>
      <c r="O77" s="397" t="s">
        <v>70</v>
      </c>
      <c r="R77" s="145">
        <v>67</v>
      </c>
      <c r="S77" s="202">
        <v>3783108</v>
      </c>
      <c r="T77" s="521" t="s">
        <v>227</v>
      </c>
      <c r="U77" s="410" t="s">
        <v>68</v>
      </c>
      <c r="W77" s="145">
        <v>67</v>
      </c>
      <c r="X77" s="202">
        <v>2232084.0791648193</v>
      </c>
      <c r="Y77" s="582" t="s">
        <v>242</v>
      </c>
      <c r="Z77" s="544" t="s">
        <v>70</v>
      </c>
      <c r="AB77" s="145">
        <v>67</v>
      </c>
      <c r="AC77" s="384">
        <v>2459828.9641506486</v>
      </c>
      <c r="AD77" s="592" t="s">
        <v>206</v>
      </c>
      <c r="AE77" s="548" t="s">
        <v>103</v>
      </c>
      <c r="AG77" s="145">
        <v>67</v>
      </c>
      <c r="AH77" s="509">
        <v>2781609.6913512414</v>
      </c>
      <c r="AI77" s="564" t="s">
        <v>208</v>
      </c>
      <c r="AJ77" s="568" t="s">
        <v>103</v>
      </c>
      <c r="AL77" s="145">
        <v>67</v>
      </c>
      <c r="AM77" s="509">
        <v>2453209.4643845772</v>
      </c>
      <c r="AN77" s="511" t="s">
        <v>207</v>
      </c>
      <c r="AO77" s="535" t="s">
        <v>70</v>
      </c>
      <c r="AQ77" s="145">
        <v>67</v>
      </c>
      <c r="AR77" s="384">
        <v>3922164.5466086385</v>
      </c>
      <c r="AS77" s="525" t="s">
        <v>213</v>
      </c>
      <c r="AT77" s="396" t="s">
        <v>68</v>
      </c>
    </row>
    <row r="78" spans="2:46" s="143" customFormat="1" ht="15">
      <c r="B78" s="145">
        <v>68</v>
      </c>
      <c r="C78" s="202">
        <v>2060947</v>
      </c>
      <c r="D78" s="364" t="s">
        <v>128</v>
      </c>
      <c r="E78" s="377" t="s">
        <v>70</v>
      </c>
      <c r="G78" s="145">
        <v>68</v>
      </c>
      <c r="H78" s="202">
        <v>2229959</v>
      </c>
      <c r="I78" s="389" t="s">
        <v>173</v>
      </c>
      <c r="J78" s="396" t="s">
        <v>103</v>
      </c>
      <c r="L78" s="145">
        <v>68</v>
      </c>
      <c r="M78" s="202">
        <v>2156337</v>
      </c>
      <c r="N78" s="408" t="s">
        <v>182</v>
      </c>
      <c r="O78" s="397" t="s">
        <v>70</v>
      </c>
      <c r="R78" s="145">
        <v>68</v>
      </c>
      <c r="S78" s="202">
        <v>3837011</v>
      </c>
      <c r="T78" s="519" t="s">
        <v>227</v>
      </c>
      <c r="U78" s="398" t="s">
        <v>103</v>
      </c>
      <c r="W78" s="145">
        <v>68</v>
      </c>
      <c r="X78" s="202">
        <v>2264329.8015905847</v>
      </c>
      <c r="Y78" s="582" t="s">
        <v>242</v>
      </c>
      <c r="Z78" s="544" t="s">
        <v>70</v>
      </c>
      <c r="AB78" s="145">
        <v>68</v>
      </c>
      <c r="AC78" s="384">
        <v>2488217.9909036206</v>
      </c>
      <c r="AD78" s="592" t="s">
        <v>206</v>
      </c>
      <c r="AE78" s="548" t="s">
        <v>103</v>
      </c>
      <c r="AG78" s="145">
        <v>68</v>
      </c>
      <c r="AH78" s="509">
        <v>2821799.0166681143</v>
      </c>
      <c r="AI78" s="511" t="s">
        <v>208</v>
      </c>
      <c r="AJ78" s="540" t="s">
        <v>70</v>
      </c>
      <c r="AL78" s="145">
        <v>68</v>
      </c>
      <c r="AM78" s="509">
        <v>2490735.8192318762</v>
      </c>
      <c r="AN78" s="511" t="s">
        <v>207</v>
      </c>
      <c r="AO78" s="535" t="s">
        <v>70</v>
      </c>
      <c r="AQ78" s="145">
        <v>68</v>
      </c>
      <c r="AR78" s="384">
        <v>3990895.480398288</v>
      </c>
      <c r="AS78" s="525" t="s">
        <v>213</v>
      </c>
      <c r="AT78" s="396" t="s">
        <v>68</v>
      </c>
    </row>
    <row r="79" spans="2:46" s="143" customFormat="1" ht="15">
      <c r="B79" s="145">
        <v>69</v>
      </c>
      <c r="C79" s="202">
        <v>2092988</v>
      </c>
      <c r="D79" s="364" t="s">
        <v>128</v>
      </c>
      <c r="E79" s="377" t="s">
        <v>70</v>
      </c>
      <c r="G79" s="145">
        <v>69</v>
      </c>
      <c r="H79" s="202">
        <v>2263239</v>
      </c>
      <c r="I79" s="389" t="s">
        <v>173</v>
      </c>
      <c r="J79" s="397" t="s">
        <v>70</v>
      </c>
      <c r="L79" s="145">
        <v>69</v>
      </c>
      <c r="M79" s="202">
        <v>2187894</v>
      </c>
      <c r="N79" s="408" t="s">
        <v>182</v>
      </c>
      <c r="O79" s="397" t="s">
        <v>70</v>
      </c>
      <c r="R79" s="145">
        <v>69</v>
      </c>
      <c r="S79" s="202">
        <v>3890879</v>
      </c>
      <c r="T79" s="520" t="s">
        <v>227</v>
      </c>
      <c r="U79" s="391" t="s">
        <v>103</v>
      </c>
      <c r="W79" s="145">
        <v>69</v>
      </c>
      <c r="X79" s="202">
        <v>2296575.5240163496</v>
      </c>
      <c r="Y79" s="582" t="s">
        <v>242</v>
      </c>
      <c r="Z79" s="544" t="s">
        <v>70</v>
      </c>
      <c r="AB79" s="145">
        <v>69</v>
      </c>
      <c r="AC79" s="384">
        <v>2516607.0176565927</v>
      </c>
      <c r="AD79" s="592" t="s">
        <v>206</v>
      </c>
      <c r="AE79" s="548" t="s">
        <v>103</v>
      </c>
      <c r="AG79" s="145">
        <v>69</v>
      </c>
      <c r="AH79" s="509">
        <v>2861988.3419849877</v>
      </c>
      <c r="AI79" s="511" t="s">
        <v>208</v>
      </c>
      <c r="AJ79" s="540" t="s">
        <v>70</v>
      </c>
      <c r="AL79" s="145">
        <v>69</v>
      </c>
      <c r="AM79" s="509">
        <v>2528275.8081387808</v>
      </c>
      <c r="AN79" s="511" t="s">
        <v>207</v>
      </c>
      <c r="AO79" s="535" t="s">
        <v>70</v>
      </c>
      <c r="AQ79" s="145">
        <v>69</v>
      </c>
      <c r="AR79" s="384">
        <v>4059801.0821600403</v>
      </c>
      <c r="AS79" s="525" t="s">
        <v>213</v>
      </c>
      <c r="AT79" s="396" t="s">
        <v>68</v>
      </c>
    </row>
    <row r="80" spans="2:46" s="143" customFormat="1" ht="15">
      <c r="B80" s="145">
        <v>70</v>
      </c>
      <c r="C80" s="202">
        <v>2125055</v>
      </c>
      <c r="D80" s="364" t="s">
        <v>128</v>
      </c>
      <c r="E80" s="377" t="s">
        <v>70</v>
      </c>
      <c r="G80" s="145">
        <v>70</v>
      </c>
      <c r="H80" s="202">
        <v>2296525</v>
      </c>
      <c r="I80" s="389" t="s">
        <v>173</v>
      </c>
      <c r="J80" s="397" t="s">
        <v>70</v>
      </c>
      <c r="L80" s="145">
        <v>70</v>
      </c>
      <c r="M80" s="202">
        <v>2219448</v>
      </c>
      <c r="N80" s="408" t="s">
        <v>182</v>
      </c>
      <c r="O80" s="397" t="s">
        <v>70</v>
      </c>
      <c r="R80" s="145">
        <v>70</v>
      </c>
      <c r="S80" s="202">
        <v>3944712</v>
      </c>
      <c r="T80" s="520" t="s">
        <v>227</v>
      </c>
      <c r="U80" s="391" t="s">
        <v>103</v>
      </c>
      <c r="W80" s="145">
        <v>70</v>
      </c>
      <c r="X80" s="202">
        <v>2328821.2464421149</v>
      </c>
      <c r="Y80" s="582" t="s">
        <v>242</v>
      </c>
      <c r="Z80" s="544" t="s">
        <v>70</v>
      </c>
      <c r="AB80" s="145">
        <v>70</v>
      </c>
      <c r="AC80" s="384">
        <v>2544996.0444095647</v>
      </c>
      <c r="AD80" s="592" t="s">
        <v>206</v>
      </c>
      <c r="AE80" s="548" t="s">
        <v>103</v>
      </c>
      <c r="AG80" s="145">
        <v>70</v>
      </c>
      <c r="AH80" s="509">
        <v>2902177.6673018606</v>
      </c>
      <c r="AI80" s="511" t="s">
        <v>208</v>
      </c>
      <c r="AJ80" s="540" t="s">
        <v>70</v>
      </c>
      <c r="AL80" s="145">
        <v>70</v>
      </c>
      <c r="AM80" s="509">
        <v>2565829.2383427974</v>
      </c>
      <c r="AN80" s="511" t="s">
        <v>207</v>
      </c>
      <c r="AO80" s="535" t="s">
        <v>70</v>
      </c>
      <c r="AQ80" s="145">
        <v>70</v>
      </c>
      <c r="AR80" s="384">
        <v>4128879.2545907013</v>
      </c>
      <c r="AS80" s="525" t="s">
        <v>213</v>
      </c>
      <c r="AT80" s="396" t="s">
        <v>68</v>
      </c>
    </row>
    <row r="81" spans="2:46" s="143" customFormat="1" ht="15.75" thickBot="1">
      <c r="B81" s="145">
        <v>71</v>
      </c>
      <c r="C81" s="202">
        <v>2157148</v>
      </c>
      <c r="D81" s="380" t="s">
        <v>128</v>
      </c>
      <c r="E81" s="381" t="s">
        <v>70</v>
      </c>
      <c r="G81" s="145">
        <v>71</v>
      </c>
      <c r="H81" s="202">
        <v>2329818</v>
      </c>
      <c r="I81" s="389" t="s">
        <v>173</v>
      </c>
      <c r="J81" s="397" t="s">
        <v>70</v>
      </c>
      <c r="L81" s="145">
        <v>71</v>
      </c>
      <c r="M81" s="202">
        <v>2250999</v>
      </c>
      <c r="N81" s="411" t="s">
        <v>182</v>
      </c>
      <c r="O81" s="400" t="s">
        <v>70</v>
      </c>
      <c r="R81" s="145">
        <v>71</v>
      </c>
      <c r="S81" s="202">
        <v>3998510</v>
      </c>
      <c r="T81" s="520" t="s">
        <v>227</v>
      </c>
      <c r="U81" s="391" t="s">
        <v>103</v>
      </c>
      <c r="W81" s="145">
        <v>71</v>
      </c>
      <c r="X81" s="202">
        <v>2361066.9688678798</v>
      </c>
      <c r="Y81" s="582" t="s">
        <v>242</v>
      </c>
      <c r="Z81" s="544" t="s">
        <v>70</v>
      </c>
      <c r="AB81" s="145">
        <v>71</v>
      </c>
      <c r="AC81" s="384">
        <v>2573385.0711625367</v>
      </c>
      <c r="AD81" s="592" t="s">
        <v>206</v>
      </c>
      <c r="AE81" s="548" t="s">
        <v>103</v>
      </c>
      <c r="AG81" s="145">
        <v>71</v>
      </c>
      <c r="AH81" s="509">
        <v>2942366.992618734</v>
      </c>
      <c r="AI81" s="511" t="s">
        <v>208</v>
      </c>
      <c r="AJ81" s="540" t="s">
        <v>70</v>
      </c>
      <c r="AL81" s="145">
        <v>71</v>
      </c>
      <c r="AM81" s="509">
        <v>2603395.9225224392</v>
      </c>
      <c r="AN81" s="511" t="s">
        <v>207</v>
      </c>
      <c r="AO81" s="535" t="s">
        <v>70</v>
      </c>
      <c r="AQ81" s="145">
        <v>71</v>
      </c>
      <c r="AR81" s="384">
        <v>4198127.9552125093</v>
      </c>
      <c r="AS81" s="525" t="s">
        <v>213</v>
      </c>
      <c r="AT81" s="396" t="s">
        <v>68</v>
      </c>
    </row>
    <row r="82" spans="2:46" s="143" customFormat="1" ht="15.75" thickBot="1">
      <c r="B82" s="145">
        <v>72</v>
      </c>
      <c r="C82" s="202">
        <v>2189267</v>
      </c>
      <c r="D82" s="370" t="s">
        <v>129</v>
      </c>
      <c r="E82" s="371" t="s">
        <v>103</v>
      </c>
      <c r="G82" s="145">
        <v>72</v>
      </c>
      <c r="H82" s="202">
        <v>2363118</v>
      </c>
      <c r="I82" s="389" t="s">
        <v>173</v>
      </c>
      <c r="J82" s="397" t="s">
        <v>70</v>
      </c>
      <c r="L82" s="145">
        <v>72</v>
      </c>
      <c r="M82" s="202">
        <v>2282549</v>
      </c>
      <c r="N82" s="402" t="s">
        <v>183</v>
      </c>
      <c r="O82" s="391" t="s">
        <v>68</v>
      </c>
      <c r="R82" s="145">
        <v>72</v>
      </c>
      <c r="S82" s="202">
        <v>4052274</v>
      </c>
      <c r="T82" s="520" t="s">
        <v>227</v>
      </c>
      <c r="U82" s="391" t="s">
        <v>103</v>
      </c>
      <c r="W82" s="145">
        <v>72</v>
      </c>
      <c r="X82" s="202">
        <v>2393312.6912936452</v>
      </c>
      <c r="Y82" s="582" t="s">
        <v>242</v>
      </c>
      <c r="Z82" s="544" t="s">
        <v>70</v>
      </c>
      <c r="AB82" s="145">
        <v>72</v>
      </c>
      <c r="AC82" s="384">
        <v>2601774.0979155088</v>
      </c>
      <c r="AD82" s="576" t="s">
        <v>206</v>
      </c>
      <c r="AE82" s="565" t="s">
        <v>103</v>
      </c>
      <c r="AG82" s="145">
        <v>72</v>
      </c>
      <c r="AH82" s="509">
        <v>2982556.3179356069</v>
      </c>
      <c r="AI82" s="511" t="s">
        <v>208</v>
      </c>
      <c r="AJ82" s="540" t="s">
        <v>70</v>
      </c>
      <c r="AL82" s="145">
        <v>72</v>
      </c>
      <c r="AM82" s="509">
        <v>2640975.6785691516</v>
      </c>
      <c r="AN82" s="512" t="s">
        <v>207</v>
      </c>
      <c r="AO82" s="550" t="s">
        <v>70</v>
      </c>
      <c r="AQ82" s="145">
        <v>72</v>
      </c>
      <c r="AR82" s="384">
        <v>4267545.1941868616</v>
      </c>
      <c r="AS82" s="525" t="s">
        <v>213</v>
      </c>
      <c r="AT82" s="396" t="s">
        <v>68</v>
      </c>
    </row>
    <row r="83" spans="2:46" s="143" customFormat="1" ht="15.75" thickBot="1">
      <c r="B83" s="145">
        <v>73</v>
      </c>
      <c r="C83" s="202">
        <v>2221411</v>
      </c>
      <c r="D83" s="372" t="s">
        <v>129</v>
      </c>
      <c r="E83" s="373" t="s">
        <v>103</v>
      </c>
      <c r="G83" s="145">
        <v>73</v>
      </c>
      <c r="H83" s="202">
        <v>2396425</v>
      </c>
      <c r="I83" s="389" t="s">
        <v>173</v>
      </c>
      <c r="J83" s="397" t="s">
        <v>70</v>
      </c>
      <c r="L83" s="145">
        <v>73</v>
      </c>
      <c r="M83" s="202">
        <v>2314097</v>
      </c>
      <c r="N83" s="402" t="s">
        <v>183</v>
      </c>
      <c r="O83" s="396" t="s">
        <v>103</v>
      </c>
      <c r="R83" s="145">
        <v>73</v>
      </c>
      <c r="S83" s="202">
        <v>4106004</v>
      </c>
      <c r="T83" s="520" t="s">
        <v>227</v>
      </c>
      <c r="U83" s="391" t="s">
        <v>103</v>
      </c>
      <c r="W83" s="145">
        <v>73</v>
      </c>
      <c r="X83" s="202">
        <v>2425558.4137194101</v>
      </c>
      <c r="Y83" s="583" t="s">
        <v>242</v>
      </c>
      <c r="Z83" s="585" t="s">
        <v>70</v>
      </c>
      <c r="AB83" s="145">
        <v>73</v>
      </c>
      <c r="AC83" s="384">
        <v>2630163.1246684804</v>
      </c>
      <c r="AD83" s="577" t="s">
        <v>206</v>
      </c>
      <c r="AE83" s="571" t="s">
        <v>70</v>
      </c>
      <c r="AG83" s="145">
        <v>73</v>
      </c>
      <c r="AH83" s="509">
        <v>3022745.6432524803</v>
      </c>
      <c r="AI83" s="512" t="s">
        <v>208</v>
      </c>
      <c r="AJ83" s="552" t="s">
        <v>70</v>
      </c>
      <c r="AL83" s="145">
        <v>73</v>
      </c>
      <c r="AM83" s="509">
        <v>2678568.3293718155</v>
      </c>
      <c r="AN83" s="510" t="s">
        <v>211</v>
      </c>
      <c r="AO83" s="557" t="s">
        <v>68</v>
      </c>
      <c r="AQ83" s="145">
        <v>73</v>
      </c>
      <c r="AR83" s="384">
        <v>4337129.032244442</v>
      </c>
      <c r="AS83" s="526" t="s">
        <v>213</v>
      </c>
      <c r="AT83" s="410" t="s">
        <v>68</v>
      </c>
    </row>
    <row r="84" spans="2:46" s="143" customFormat="1" ht="15">
      <c r="B84" s="145">
        <v>74</v>
      </c>
      <c r="C84" s="202">
        <v>2253580</v>
      </c>
      <c r="D84" s="372" t="s">
        <v>129</v>
      </c>
      <c r="E84" s="373" t="s">
        <v>103</v>
      </c>
      <c r="G84" s="145">
        <v>74</v>
      </c>
      <c r="H84" s="202">
        <v>2429738</v>
      </c>
      <c r="I84" s="392" t="s">
        <v>173</v>
      </c>
      <c r="J84" s="397" t="s">
        <v>70</v>
      </c>
      <c r="L84" s="145">
        <v>74</v>
      </c>
      <c r="M84" s="202">
        <v>2345642</v>
      </c>
      <c r="N84" s="402" t="s">
        <v>183</v>
      </c>
      <c r="O84" s="396" t="s">
        <v>103</v>
      </c>
      <c r="R84" s="145">
        <v>74</v>
      </c>
      <c r="S84" s="202">
        <v>4159701</v>
      </c>
      <c r="T84" s="520" t="s">
        <v>227</v>
      </c>
      <c r="U84" s="391" t="s">
        <v>103</v>
      </c>
      <c r="W84" s="145">
        <v>74</v>
      </c>
      <c r="X84" s="202">
        <v>2457804.1361451754</v>
      </c>
      <c r="Y84" s="584" t="s">
        <v>244</v>
      </c>
      <c r="Z84" s="563" t="s">
        <v>103</v>
      </c>
      <c r="AB84" s="145">
        <v>74</v>
      </c>
      <c r="AC84" s="384">
        <v>2658552.1514214524</v>
      </c>
      <c r="AD84" s="592" t="s">
        <v>206</v>
      </c>
      <c r="AE84" s="544" t="s">
        <v>70</v>
      </c>
      <c r="AG84" s="145">
        <v>74</v>
      </c>
      <c r="AH84" s="509">
        <v>3062934.9685693532</v>
      </c>
      <c r="AI84" s="510" t="s">
        <v>212</v>
      </c>
      <c r="AJ84" s="556" t="s">
        <v>68</v>
      </c>
      <c r="AL84" s="145">
        <v>74</v>
      </c>
      <c r="AM84" s="509">
        <v>2716173.7026130259</v>
      </c>
      <c r="AN84" s="511" t="s">
        <v>211</v>
      </c>
      <c r="AO84" s="537" t="s">
        <v>68</v>
      </c>
      <c r="AQ84" s="145">
        <v>74</v>
      </c>
      <c r="AR84" s="384">
        <v>4406877.5787240071</v>
      </c>
      <c r="AS84" s="524" t="s">
        <v>213</v>
      </c>
      <c r="AT84" s="398" t="s">
        <v>103</v>
      </c>
    </row>
    <row r="85" spans="2:46" s="143" customFormat="1" ht="15">
      <c r="B85" s="145">
        <v>75</v>
      </c>
      <c r="C85" s="202">
        <v>2285773</v>
      </c>
      <c r="D85" s="372" t="s">
        <v>129</v>
      </c>
      <c r="E85" s="373" t="s">
        <v>103</v>
      </c>
      <c r="G85" s="145">
        <v>75</v>
      </c>
      <c r="H85" s="202">
        <v>2463058</v>
      </c>
      <c r="I85" s="401" t="s">
        <v>175</v>
      </c>
      <c r="J85" s="399" t="s">
        <v>103</v>
      </c>
      <c r="L85" s="145">
        <v>75</v>
      </c>
      <c r="M85" s="202">
        <v>2377186</v>
      </c>
      <c r="N85" s="402" t="s">
        <v>183</v>
      </c>
      <c r="O85" s="396" t="s">
        <v>103</v>
      </c>
      <c r="R85" s="145">
        <v>75</v>
      </c>
      <c r="S85" s="202">
        <v>4213366</v>
      </c>
      <c r="T85" s="520" t="s">
        <v>227</v>
      </c>
      <c r="U85" s="391" t="s">
        <v>103</v>
      </c>
      <c r="W85" s="145">
        <v>75</v>
      </c>
      <c r="X85" s="202">
        <v>2490049.8585709403</v>
      </c>
      <c r="Y85" s="582" t="s">
        <v>244</v>
      </c>
      <c r="Z85" s="548" t="s">
        <v>103</v>
      </c>
      <c r="AB85" s="145">
        <v>75</v>
      </c>
      <c r="AC85" s="384">
        <v>2686941.1781744245</v>
      </c>
      <c r="AD85" s="592" t="s">
        <v>206</v>
      </c>
      <c r="AE85" s="544" t="s">
        <v>70</v>
      </c>
      <c r="AG85" s="145">
        <v>75</v>
      </c>
      <c r="AH85" s="509">
        <v>3103124.2938862266</v>
      </c>
      <c r="AI85" s="511" t="s">
        <v>212</v>
      </c>
      <c r="AJ85" s="542" t="s">
        <v>68</v>
      </c>
      <c r="AL85" s="145">
        <v>75</v>
      </c>
      <c r="AM85" s="509">
        <v>2753791.6305762655</v>
      </c>
      <c r="AN85" s="511" t="s">
        <v>211</v>
      </c>
      <c r="AO85" s="537" t="s">
        <v>68</v>
      </c>
      <c r="AQ85" s="145">
        <v>75</v>
      </c>
      <c r="AR85" s="384">
        <v>4476788.9897127254</v>
      </c>
      <c r="AS85" s="525" t="s">
        <v>213</v>
      </c>
      <c r="AT85" s="391" t="s">
        <v>103</v>
      </c>
    </row>
    <row r="86" spans="2:46" s="143" customFormat="1" ht="15">
      <c r="B86" s="145">
        <v>76</v>
      </c>
      <c r="C86" s="202">
        <v>2317991</v>
      </c>
      <c r="D86" s="372" t="s">
        <v>129</v>
      </c>
      <c r="E86" s="373" t="s">
        <v>103</v>
      </c>
      <c r="G86" s="145">
        <v>76</v>
      </c>
      <c r="H86" s="202">
        <v>2496385</v>
      </c>
      <c r="I86" s="402" t="s">
        <v>175</v>
      </c>
      <c r="J86" s="396" t="s">
        <v>103</v>
      </c>
      <c r="L86" s="145">
        <v>76</v>
      </c>
      <c r="M86" s="202">
        <v>2408727</v>
      </c>
      <c r="N86" s="402" t="s">
        <v>183</v>
      </c>
      <c r="O86" s="396" t="s">
        <v>103</v>
      </c>
      <c r="R86" s="145">
        <v>76</v>
      </c>
      <c r="S86" s="202">
        <v>4266998</v>
      </c>
      <c r="T86" s="520" t="s">
        <v>227</v>
      </c>
      <c r="U86" s="391" t="s">
        <v>103</v>
      </c>
      <c r="W86" s="145">
        <v>76</v>
      </c>
      <c r="X86" s="202">
        <v>2522295.5809967057</v>
      </c>
      <c r="Y86" s="582" t="s">
        <v>244</v>
      </c>
      <c r="Z86" s="548" t="s">
        <v>103</v>
      </c>
      <c r="AB86" s="145">
        <v>76</v>
      </c>
      <c r="AC86" s="384">
        <v>2715330.204927396</v>
      </c>
      <c r="AD86" s="592" t="s">
        <v>206</v>
      </c>
      <c r="AE86" s="544" t="s">
        <v>70</v>
      </c>
      <c r="AG86" s="145">
        <v>76</v>
      </c>
      <c r="AH86" s="509">
        <v>3143313.6192030995</v>
      </c>
      <c r="AI86" s="511" t="s">
        <v>212</v>
      </c>
      <c r="AJ86" s="542" t="s">
        <v>68</v>
      </c>
      <c r="AL86" s="145">
        <v>76</v>
      </c>
      <c r="AM86" s="509">
        <v>2791421.9499633652</v>
      </c>
      <c r="AN86" s="511" t="s">
        <v>211</v>
      </c>
      <c r="AO86" s="537" t="s">
        <v>68</v>
      </c>
      <c r="AQ86" s="145">
        <v>76</v>
      </c>
      <c r="AR86" s="384">
        <v>4546861.4662815956</v>
      </c>
      <c r="AS86" s="525" t="s">
        <v>213</v>
      </c>
      <c r="AT86" s="391" t="s">
        <v>103</v>
      </c>
    </row>
    <row r="87" spans="2:46" s="143" customFormat="1" ht="15.75" thickBot="1">
      <c r="B87" s="145">
        <v>77</v>
      </c>
      <c r="C87" s="202">
        <v>2350234</v>
      </c>
      <c r="D87" s="364" t="s">
        <v>129</v>
      </c>
      <c r="E87" s="377" t="s">
        <v>70</v>
      </c>
      <c r="G87" s="145">
        <v>77</v>
      </c>
      <c r="H87" s="202">
        <v>2529718</v>
      </c>
      <c r="I87" s="402" t="s">
        <v>175</v>
      </c>
      <c r="J87" s="396" t="s">
        <v>103</v>
      </c>
      <c r="L87" s="145">
        <v>77</v>
      </c>
      <c r="M87" s="202">
        <v>2440266</v>
      </c>
      <c r="N87" s="402" t="s">
        <v>183</v>
      </c>
      <c r="O87" s="396" t="s">
        <v>103</v>
      </c>
      <c r="R87" s="145">
        <v>77</v>
      </c>
      <c r="S87" s="202">
        <v>4320599</v>
      </c>
      <c r="T87" s="520" t="s">
        <v>227</v>
      </c>
      <c r="U87" s="391" t="s">
        <v>103</v>
      </c>
      <c r="W87" s="145">
        <v>77</v>
      </c>
      <c r="X87" s="202">
        <v>2554541.303422471</v>
      </c>
      <c r="Y87" s="582" t="s">
        <v>244</v>
      </c>
      <c r="Z87" s="548" t="s">
        <v>103</v>
      </c>
      <c r="AB87" s="145">
        <v>77</v>
      </c>
      <c r="AC87" s="384">
        <v>2743719.2316803681</v>
      </c>
      <c r="AD87" s="592" t="s">
        <v>206</v>
      </c>
      <c r="AE87" s="544" t="s">
        <v>70</v>
      </c>
      <c r="AG87" s="145">
        <v>77</v>
      </c>
      <c r="AH87" s="509">
        <v>3183502.9445199729</v>
      </c>
      <c r="AI87" s="511" t="s">
        <v>212</v>
      </c>
      <c r="AJ87" s="542" t="s">
        <v>68</v>
      </c>
      <c r="AL87" s="145">
        <v>77</v>
      </c>
      <c r="AM87" s="509">
        <v>2829064.5017214604</v>
      </c>
      <c r="AN87" s="512" t="s">
        <v>211</v>
      </c>
      <c r="AO87" s="558" t="s">
        <v>68</v>
      </c>
      <c r="AQ87" s="145">
        <v>77</v>
      </c>
      <c r="AR87" s="384">
        <v>4617093.2528097881</v>
      </c>
      <c r="AS87" s="525" t="s">
        <v>213</v>
      </c>
      <c r="AT87" s="391" t="s">
        <v>103</v>
      </c>
    </row>
    <row r="88" spans="2:46" s="143" customFormat="1" ht="15">
      <c r="B88" s="145">
        <v>78</v>
      </c>
      <c r="C88" s="202">
        <v>2382500</v>
      </c>
      <c r="D88" s="364" t="s">
        <v>129</v>
      </c>
      <c r="E88" s="377" t="s">
        <v>70</v>
      </c>
      <c r="G88" s="145">
        <v>78</v>
      </c>
      <c r="H88" s="202">
        <v>2563058</v>
      </c>
      <c r="I88" s="402" t="s">
        <v>175</v>
      </c>
      <c r="J88" s="396" t="s">
        <v>103</v>
      </c>
      <c r="L88" s="145">
        <v>78</v>
      </c>
      <c r="M88" s="202">
        <v>2471804</v>
      </c>
      <c r="N88" s="402" t="s">
        <v>183</v>
      </c>
      <c r="O88" s="396" t="s">
        <v>103</v>
      </c>
      <c r="R88" s="145">
        <v>78</v>
      </c>
      <c r="S88" s="202">
        <v>4374168</v>
      </c>
      <c r="T88" s="520" t="s">
        <v>227</v>
      </c>
      <c r="U88" s="391" t="s">
        <v>103</v>
      </c>
      <c r="W88" s="145">
        <v>78</v>
      </c>
      <c r="X88" s="202">
        <v>2586787.0258482359</v>
      </c>
      <c r="Y88" s="582" t="s">
        <v>244</v>
      </c>
      <c r="Z88" s="548" t="s">
        <v>103</v>
      </c>
      <c r="AB88" s="145">
        <v>78</v>
      </c>
      <c r="AC88" s="384">
        <v>2772108.2584333401</v>
      </c>
      <c r="AD88" s="592" t="s">
        <v>206</v>
      </c>
      <c r="AE88" s="544" t="s">
        <v>70</v>
      </c>
      <c r="AG88" s="145">
        <v>78</v>
      </c>
      <c r="AH88" s="509">
        <v>3223692.2698368458</v>
      </c>
      <c r="AI88" s="562" t="s">
        <v>212</v>
      </c>
      <c r="AJ88" s="536" t="s">
        <v>103</v>
      </c>
      <c r="AL88" s="145">
        <v>78</v>
      </c>
      <c r="AM88" s="509">
        <v>2866719.1308789062</v>
      </c>
      <c r="AN88" s="510" t="s">
        <v>211</v>
      </c>
      <c r="AO88" s="556" t="s">
        <v>103</v>
      </c>
      <c r="AQ88" s="145">
        <v>78</v>
      </c>
      <c r="AR88" s="384">
        <v>4687482.6353924191</v>
      </c>
      <c r="AS88" s="525" t="s">
        <v>213</v>
      </c>
      <c r="AT88" s="391" t="s">
        <v>103</v>
      </c>
    </row>
    <row r="89" spans="2:46" s="143" customFormat="1" ht="15">
      <c r="B89" s="145">
        <v>79</v>
      </c>
      <c r="C89" s="202">
        <v>2414789</v>
      </c>
      <c r="D89" s="364" t="s">
        <v>129</v>
      </c>
      <c r="E89" s="377" t="s">
        <v>70</v>
      </c>
      <c r="G89" s="145">
        <v>79</v>
      </c>
      <c r="H89" s="202">
        <v>2596403</v>
      </c>
      <c r="I89" s="402" t="s">
        <v>175</v>
      </c>
      <c r="J89" s="396" t="s">
        <v>103</v>
      </c>
      <c r="L89" s="145">
        <v>79</v>
      </c>
      <c r="M89" s="202">
        <v>2503339</v>
      </c>
      <c r="N89" s="402" t="s">
        <v>183</v>
      </c>
      <c r="O89" s="396" t="s">
        <v>103</v>
      </c>
      <c r="R89" s="145">
        <v>79</v>
      </c>
      <c r="S89" s="202">
        <v>4427706</v>
      </c>
      <c r="T89" s="520" t="s">
        <v>227</v>
      </c>
      <c r="U89" s="391" t="s">
        <v>103</v>
      </c>
      <c r="W89" s="145">
        <v>79</v>
      </c>
      <c r="X89" s="202">
        <v>2619032.7482740013</v>
      </c>
      <c r="Y89" s="582" t="s">
        <v>244</v>
      </c>
      <c r="Z89" s="548" t="s">
        <v>103</v>
      </c>
      <c r="AB89" s="145">
        <v>79</v>
      </c>
      <c r="AC89" s="384">
        <v>2800497.2851863122</v>
      </c>
      <c r="AD89" s="592" t="s">
        <v>206</v>
      </c>
      <c r="AE89" s="544" t="s">
        <v>70</v>
      </c>
      <c r="AG89" s="145">
        <v>79</v>
      </c>
      <c r="AH89" s="509">
        <v>3263881.5951537192</v>
      </c>
      <c r="AI89" s="511" t="s">
        <v>212</v>
      </c>
      <c r="AJ89" s="537" t="s">
        <v>103</v>
      </c>
      <c r="AL89" s="145">
        <v>79</v>
      </c>
      <c r="AM89" s="509">
        <v>2904385.6863895808</v>
      </c>
      <c r="AN89" s="511" t="s">
        <v>211</v>
      </c>
      <c r="AO89" s="542" t="s">
        <v>103</v>
      </c>
      <c r="AQ89" s="145">
        <v>79</v>
      </c>
      <c r="AR89" s="384">
        <v>4758027.9403265407</v>
      </c>
      <c r="AS89" s="525" t="s">
        <v>213</v>
      </c>
      <c r="AT89" s="391" t="s">
        <v>103</v>
      </c>
    </row>
    <row r="90" spans="2:46" s="143" customFormat="1" ht="15">
      <c r="B90" s="145">
        <v>80</v>
      </c>
      <c r="C90" s="202">
        <v>2447101</v>
      </c>
      <c r="D90" s="364" t="s">
        <v>129</v>
      </c>
      <c r="E90" s="377" t="s">
        <v>70</v>
      </c>
      <c r="G90" s="145">
        <v>80</v>
      </c>
      <c r="H90" s="202">
        <v>2629755</v>
      </c>
      <c r="I90" s="402" t="s">
        <v>175</v>
      </c>
      <c r="J90" s="396" t="s">
        <v>103</v>
      </c>
      <c r="L90" s="145">
        <v>80</v>
      </c>
      <c r="M90" s="202">
        <v>2534873</v>
      </c>
      <c r="N90" s="402" t="s">
        <v>183</v>
      </c>
      <c r="O90" s="396" t="s">
        <v>103</v>
      </c>
      <c r="R90" s="145">
        <v>80</v>
      </c>
      <c r="S90" s="202">
        <v>4481214</v>
      </c>
      <c r="T90" s="520" t="s">
        <v>227</v>
      </c>
      <c r="U90" s="391" t="s">
        <v>103</v>
      </c>
      <c r="W90" s="145">
        <v>80</v>
      </c>
      <c r="X90" s="202">
        <v>2651278.4706997662</v>
      </c>
      <c r="Y90" s="582" t="s">
        <v>244</v>
      </c>
      <c r="Z90" s="548" t="s">
        <v>103</v>
      </c>
      <c r="AB90" s="145">
        <v>80</v>
      </c>
      <c r="AC90" s="384">
        <v>2828886.3119392837</v>
      </c>
      <c r="AD90" s="592" t="s">
        <v>206</v>
      </c>
      <c r="AE90" s="544" t="s">
        <v>70</v>
      </c>
      <c r="AG90" s="145">
        <v>80</v>
      </c>
      <c r="AH90" s="509">
        <v>3304070.9204705921</v>
      </c>
      <c r="AI90" s="511" t="s">
        <v>212</v>
      </c>
      <c r="AJ90" s="537" t="s">
        <v>103</v>
      </c>
      <c r="AL90" s="145">
        <v>80</v>
      </c>
      <c r="AM90" s="509">
        <v>2942064.0209849728</v>
      </c>
      <c r="AN90" s="511" t="s">
        <v>211</v>
      </c>
      <c r="AO90" s="542" t="s">
        <v>103</v>
      </c>
      <c r="AQ90" s="145">
        <v>80</v>
      </c>
      <c r="AR90" s="384">
        <v>4828727.5326705752</v>
      </c>
      <c r="AS90" s="525" t="s">
        <v>213</v>
      </c>
      <c r="AT90" s="391" t="s">
        <v>103</v>
      </c>
    </row>
    <row r="91" spans="2:46" s="143" customFormat="1" ht="15.75" thickBot="1">
      <c r="B91" s="145">
        <v>81</v>
      </c>
      <c r="C91" s="202">
        <v>2479437</v>
      </c>
      <c r="D91" s="380" t="s">
        <v>129</v>
      </c>
      <c r="E91" s="381" t="s">
        <v>70</v>
      </c>
      <c r="G91" s="145">
        <v>81</v>
      </c>
      <c r="H91" s="202">
        <v>2663113</v>
      </c>
      <c r="I91" s="402" t="s">
        <v>175</v>
      </c>
      <c r="J91" s="396" t="s">
        <v>103</v>
      </c>
      <c r="L91" s="145">
        <v>81</v>
      </c>
      <c r="M91" s="202">
        <v>2566404</v>
      </c>
      <c r="N91" s="402" t="s">
        <v>183</v>
      </c>
      <c r="O91" s="396" t="s">
        <v>103</v>
      </c>
      <c r="R91" s="145">
        <v>81</v>
      </c>
      <c r="S91" s="202">
        <v>4534692</v>
      </c>
      <c r="T91" s="520" t="s">
        <v>227</v>
      </c>
      <c r="U91" s="391" t="s">
        <v>103</v>
      </c>
      <c r="W91" s="145">
        <v>81</v>
      </c>
      <c r="X91" s="202">
        <v>2683524.1931255315</v>
      </c>
      <c r="Y91" s="582" t="s">
        <v>244</v>
      </c>
      <c r="Z91" s="548" t="s">
        <v>103</v>
      </c>
      <c r="AB91" s="145">
        <v>81</v>
      </c>
      <c r="AC91" s="384">
        <v>2857275.3386922558</v>
      </c>
      <c r="AD91" s="592" t="s">
        <v>206</v>
      </c>
      <c r="AE91" s="544" t="s">
        <v>70</v>
      </c>
      <c r="AG91" s="145">
        <v>81</v>
      </c>
      <c r="AH91" s="509">
        <v>3344260.2457874655</v>
      </c>
      <c r="AI91" s="511" t="s">
        <v>212</v>
      </c>
      <c r="AJ91" s="537" t="s">
        <v>103</v>
      </c>
      <c r="AL91" s="145">
        <v>81</v>
      </c>
      <c r="AM91" s="509">
        <v>2979753.9910336705</v>
      </c>
      <c r="AN91" s="511" t="s">
        <v>211</v>
      </c>
      <c r="AO91" s="542" t="s">
        <v>103</v>
      </c>
      <c r="AQ91" s="145">
        <v>81</v>
      </c>
      <c r="AR91" s="384">
        <v>4899579.814872765</v>
      </c>
      <c r="AS91" s="525" t="s">
        <v>213</v>
      </c>
      <c r="AT91" s="391" t="s">
        <v>103</v>
      </c>
    </row>
    <row r="92" spans="2:46" s="143" customFormat="1" ht="15">
      <c r="B92" s="145">
        <v>82</v>
      </c>
      <c r="C92" s="202">
        <v>2511795</v>
      </c>
      <c r="D92" s="370" t="s">
        <v>131</v>
      </c>
      <c r="E92" s="371" t="s">
        <v>103</v>
      </c>
      <c r="G92" s="145">
        <v>82</v>
      </c>
      <c r="H92" s="202">
        <v>2696477</v>
      </c>
      <c r="I92" s="402" t="s">
        <v>175</v>
      </c>
      <c r="J92" s="397" t="s">
        <v>70</v>
      </c>
      <c r="L92" s="145">
        <v>82</v>
      </c>
      <c r="M92" s="202">
        <v>2597934</v>
      </c>
      <c r="N92" s="402" t="s">
        <v>183</v>
      </c>
      <c r="O92" s="396" t="s">
        <v>103</v>
      </c>
      <c r="R92" s="145">
        <v>82</v>
      </c>
      <c r="S92" s="202">
        <v>4588140</v>
      </c>
      <c r="T92" s="520" t="s">
        <v>227</v>
      </c>
      <c r="U92" s="391" t="s">
        <v>103</v>
      </c>
      <c r="W92" s="145">
        <v>82</v>
      </c>
      <c r="X92" s="202">
        <v>2715769.9155512964</v>
      </c>
      <c r="Y92" s="582" t="s">
        <v>244</v>
      </c>
      <c r="Z92" s="548" t="s">
        <v>103</v>
      </c>
      <c r="AB92" s="145">
        <v>82</v>
      </c>
      <c r="AC92" s="384">
        <v>2885664.3654452278</v>
      </c>
      <c r="AD92" s="576" t="s">
        <v>206</v>
      </c>
      <c r="AE92" s="585" t="s">
        <v>70</v>
      </c>
      <c r="AG92" s="145">
        <v>82</v>
      </c>
      <c r="AH92" s="509">
        <v>3384449.5711043389</v>
      </c>
      <c r="AI92" s="511" t="s">
        <v>212</v>
      </c>
      <c r="AJ92" s="537" t="s">
        <v>103</v>
      </c>
      <c r="AL92" s="145">
        <v>82</v>
      </c>
      <c r="AM92" s="509">
        <v>3017455.4564077193</v>
      </c>
      <c r="AN92" s="511" t="s">
        <v>211</v>
      </c>
      <c r="AO92" s="542" t="s">
        <v>103</v>
      </c>
      <c r="AQ92" s="145">
        <v>82</v>
      </c>
      <c r="AR92" s="384">
        <v>4970583.2254644558</v>
      </c>
      <c r="AS92" s="525" t="s">
        <v>213</v>
      </c>
      <c r="AT92" s="391" t="s">
        <v>103</v>
      </c>
    </row>
    <row r="93" spans="2:46" s="143" customFormat="1" ht="15">
      <c r="B93" s="145">
        <v>83</v>
      </c>
      <c r="C93" s="202">
        <v>2544176</v>
      </c>
      <c r="D93" s="372" t="s">
        <v>131</v>
      </c>
      <c r="E93" s="373" t="s">
        <v>103</v>
      </c>
      <c r="G93" s="145">
        <v>83</v>
      </c>
      <c r="H93" s="202">
        <v>2729848</v>
      </c>
      <c r="I93" s="402" t="s">
        <v>175</v>
      </c>
      <c r="J93" s="397" t="s">
        <v>70</v>
      </c>
      <c r="L93" s="145">
        <v>83</v>
      </c>
      <c r="M93" s="202">
        <v>2629462</v>
      </c>
      <c r="N93" s="402" t="s">
        <v>183</v>
      </c>
      <c r="O93" s="396" t="s">
        <v>103</v>
      </c>
      <c r="R93" s="145">
        <v>83</v>
      </c>
      <c r="S93" s="202">
        <v>4641558</v>
      </c>
      <c r="T93" s="520" t="s">
        <v>227</v>
      </c>
      <c r="U93" s="391" t="s">
        <v>103</v>
      </c>
      <c r="W93" s="145">
        <v>83</v>
      </c>
      <c r="X93" s="202">
        <v>2748015.6379770618</v>
      </c>
      <c r="Y93" s="582" t="s">
        <v>244</v>
      </c>
      <c r="Z93" s="548" t="s">
        <v>103</v>
      </c>
      <c r="AB93" s="145">
        <v>83</v>
      </c>
      <c r="AC93" s="384">
        <v>2914053.3921981999</v>
      </c>
      <c r="AD93" s="577" t="s">
        <v>209</v>
      </c>
      <c r="AE93" s="563" t="s">
        <v>103</v>
      </c>
      <c r="AG93" s="145">
        <v>83</v>
      </c>
      <c r="AH93" s="509">
        <v>3424638.8964212118</v>
      </c>
      <c r="AI93" s="511" t="s">
        <v>212</v>
      </c>
      <c r="AJ93" s="537" t="s">
        <v>103</v>
      </c>
      <c r="AL93" s="145">
        <v>83</v>
      </c>
      <c r="AM93" s="509">
        <v>3055168.2803554772</v>
      </c>
      <c r="AN93" s="511" t="s">
        <v>211</v>
      </c>
      <c r="AO93" s="542" t="s">
        <v>103</v>
      </c>
      <c r="AQ93" s="145">
        <v>83</v>
      </c>
      <c r="AR93" s="384">
        <v>5041736.2378145494</v>
      </c>
      <c r="AS93" s="525" t="s">
        <v>213</v>
      </c>
      <c r="AT93" s="391" t="s">
        <v>103</v>
      </c>
    </row>
    <row r="94" spans="2:46" s="143" customFormat="1" ht="15">
      <c r="B94" s="145">
        <v>84</v>
      </c>
      <c r="C94" s="202">
        <v>2576578</v>
      </c>
      <c r="D94" s="372" t="s">
        <v>131</v>
      </c>
      <c r="E94" s="373" t="s">
        <v>103</v>
      </c>
      <c r="G94" s="145">
        <v>84</v>
      </c>
      <c r="H94" s="202">
        <v>2763224</v>
      </c>
      <c r="I94" s="402" t="s">
        <v>175</v>
      </c>
      <c r="J94" s="397" t="s">
        <v>70</v>
      </c>
      <c r="L94" s="145">
        <v>84</v>
      </c>
      <c r="M94" s="202">
        <v>2660988</v>
      </c>
      <c r="N94" s="402" t="s">
        <v>183</v>
      </c>
      <c r="O94" s="396" t="s">
        <v>103</v>
      </c>
      <c r="R94" s="145">
        <v>84</v>
      </c>
      <c r="S94" s="202">
        <v>4694948</v>
      </c>
      <c r="T94" s="521" t="s">
        <v>227</v>
      </c>
      <c r="U94" s="395" t="s">
        <v>103</v>
      </c>
      <c r="W94" s="145">
        <v>84</v>
      </c>
      <c r="X94" s="202">
        <v>2780261.3604028267</v>
      </c>
      <c r="Y94" s="582" t="s">
        <v>244</v>
      </c>
      <c r="Z94" s="548" t="s">
        <v>103</v>
      </c>
      <c r="AB94" s="145">
        <v>84</v>
      </c>
      <c r="AC94" s="384">
        <v>2942442.4189511715</v>
      </c>
      <c r="AD94" s="592" t="s">
        <v>209</v>
      </c>
      <c r="AE94" s="548" t="s">
        <v>103</v>
      </c>
      <c r="AG94" s="145">
        <v>84</v>
      </c>
      <c r="AH94" s="509">
        <v>3464828.2217380852</v>
      </c>
      <c r="AI94" s="511" t="s">
        <v>212</v>
      </c>
      <c r="AJ94" s="537" t="s">
        <v>103</v>
      </c>
      <c r="AL94" s="145">
        <v>84</v>
      </c>
      <c r="AM94" s="509">
        <v>3092892.329380543</v>
      </c>
      <c r="AN94" s="511" t="s">
        <v>211</v>
      </c>
      <c r="AO94" s="542" t="s">
        <v>103</v>
      </c>
      <c r="AQ94" s="145">
        <v>84</v>
      </c>
      <c r="AR94" s="384">
        <v>5113037.3589413436</v>
      </c>
      <c r="AS94" s="525" t="s">
        <v>213</v>
      </c>
      <c r="AT94" s="391" t="s">
        <v>103</v>
      </c>
    </row>
    <row r="95" spans="2:46" s="143" customFormat="1" ht="15">
      <c r="B95" s="145">
        <v>85</v>
      </c>
      <c r="C95" s="202">
        <v>2609003</v>
      </c>
      <c r="D95" s="372" t="s">
        <v>131</v>
      </c>
      <c r="E95" s="373" t="s">
        <v>103</v>
      </c>
      <c r="G95" s="145">
        <v>85</v>
      </c>
      <c r="H95" s="202">
        <v>2796606</v>
      </c>
      <c r="I95" s="402" t="s">
        <v>175</v>
      </c>
      <c r="J95" s="397" t="s">
        <v>70</v>
      </c>
      <c r="L95" s="145">
        <v>85</v>
      </c>
      <c r="M95" s="202">
        <v>2692512</v>
      </c>
      <c r="N95" s="402" t="s">
        <v>183</v>
      </c>
      <c r="O95" s="396" t="s">
        <v>103</v>
      </c>
      <c r="R95" s="145">
        <v>85</v>
      </c>
      <c r="S95" s="202">
        <v>4748309</v>
      </c>
      <c r="T95" s="519" t="s">
        <v>228</v>
      </c>
      <c r="U95" s="398" t="s">
        <v>103</v>
      </c>
      <c r="W95" s="145">
        <v>85</v>
      </c>
      <c r="X95" s="202">
        <v>2812507.082828592</v>
      </c>
      <c r="Y95" s="582" t="s">
        <v>244</v>
      </c>
      <c r="Z95" s="548" t="s">
        <v>103</v>
      </c>
      <c r="AB95" s="145">
        <v>85</v>
      </c>
      <c r="AC95" s="384">
        <v>2970831.4457041435</v>
      </c>
      <c r="AD95" s="592" t="s">
        <v>209</v>
      </c>
      <c r="AE95" s="548" t="s">
        <v>103</v>
      </c>
      <c r="AG95" s="145">
        <v>85</v>
      </c>
      <c r="AH95" s="509">
        <v>3505017.5470549581</v>
      </c>
      <c r="AI95" s="511" t="s">
        <v>212</v>
      </c>
      <c r="AJ95" s="537" t="s">
        <v>103</v>
      </c>
      <c r="AL95" s="145">
        <v>85</v>
      </c>
      <c r="AM95" s="509">
        <v>3130627.4731264492</v>
      </c>
      <c r="AN95" s="511" t="s">
        <v>211</v>
      </c>
      <c r="AO95" s="542" t="s">
        <v>103</v>
      </c>
      <c r="AQ95" s="145">
        <v>85</v>
      </c>
      <c r="AR95" s="384">
        <v>5184485.1283786539</v>
      </c>
      <c r="AS95" s="525" t="s">
        <v>213</v>
      </c>
      <c r="AT95" s="391" t="s">
        <v>103</v>
      </c>
    </row>
    <row r="96" spans="2:46" s="143" customFormat="1" ht="15.75" thickBot="1">
      <c r="B96" s="145">
        <v>86</v>
      </c>
      <c r="C96" s="202">
        <v>2641449</v>
      </c>
      <c r="D96" s="372" t="s">
        <v>131</v>
      </c>
      <c r="E96" s="373" t="s">
        <v>103</v>
      </c>
      <c r="G96" s="145">
        <v>86</v>
      </c>
      <c r="H96" s="202">
        <v>2829993</v>
      </c>
      <c r="I96" s="402" t="s">
        <v>175</v>
      </c>
      <c r="J96" s="397" t="s">
        <v>70</v>
      </c>
      <c r="L96" s="145">
        <v>86</v>
      </c>
      <c r="M96" s="202">
        <v>2724035</v>
      </c>
      <c r="N96" s="402" t="s">
        <v>183</v>
      </c>
      <c r="O96" s="396" t="s">
        <v>103</v>
      </c>
      <c r="R96" s="145">
        <v>86</v>
      </c>
      <c r="S96" s="202">
        <v>4801642</v>
      </c>
      <c r="T96" s="520" t="s">
        <v>228</v>
      </c>
      <c r="U96" s="391" t="s">
        <v>103</v>
      </c>
      <c r="W96" s="145">
        <v>86</v>
      </c>
      <c r="X96" s="202">
        <v>2844752.8052543569</v>
      </c>
      <c r="Y96" s="582" t="s">
        <v>244</v>
      </c>
      <c r="Z96" s="548" t="s">
        <v>103</v>
      </c>
      <c r="AB96" s="145">
        <v>86</v>
      </c>
      <c r="AC96" s="384">
        <v>2999220.4724571155</v>
      </c>
      <c r="AD96" s="592" t="s">
        <v>209</v>
      </c>
      <c r="AE96" s="548" t="s">
        <v>103</v>
      </c>
      <c r="AG96" s="145">
        <v>86</v>
      </c>
      <c r="AH96" s="509">
        <v>3545206.8723718314</v>
      </c>
      <c r="AI96" s="511" t="s">
        <v>212</v>
      </c>
      <c r="AJ96" s="537" t="s">
        <v>103</v>
      </c>
      <c r="AL96" s="145">
        <v>86</v>
      </c>
      <c r="AM96" s="509">
        <v>3168373.5842666938</v>
      </c>
      <c r="AN96" s="512" t="s">
        <v>211</v>
      </c>
      <c r="AO96" s="543" t="s">
        <v>103</v>
      </c>
      <c r="AQ96" s="145">
        <v>86</v>
      </c>
      <c r="AR96" s="384">
        <v>5256078.1170930061</v>
      </c>
      <c r="AS96" s="525" t="s">
        <v>213</v>
      </c>
      <c r="AT96" s="391" t="s">
        <v>103</v>
      </c>
    </row>
    <row r="97" spans="2:46" s="143" customFormat="1" ht="15">
      <c r="B97" s="145">
        <v>87</v>
      </c>
      <c r="C97" s="202">
        <v>2673917</v>
      </c>
      <c r="D97" s="372" t="s">
        <v>131</v>
      </c>
      <c r="E97" s="373" t="s">
        <v>103</v>
      </c>
      <c r="G97" s="145">
        <v>87</v>
      </c>
      <c r="H97" s="202">
        <v>2863387</v>
      </c>
      <c r="I97" s="403" t="s">
        <v>175</v>
      </c>
      <c r="J97" s="400" t="s">
        <v>70</v>
      </c>
      <c r="L97" s="145">
        <v>87</v>
      </c>
      <c r="M97" s="202">
        <v>2755555</v>
      </c>
      <c r="N97" s="402" t="s">
        <v>183</v>
      </c>
      <c r="O97" s="396" t="s">
        <v>103</v>
      </c>
      <c r="R97" s="145">
        <v>87</v>
      </c>
      <c r="S97" s="202">
        <v>4854946</v>
      </c>
      <c r="T97" s="520" t="s">
        <v>228</v>
      </c>
      <c r="U97" s="391" t="s">
        <v>103</v>
      </c>
      <c r="W97" s="145">
        <v>87</v>
      </c>
      <c r="X97" s="202">
        <v>2876998.5276801223</v>
      </c>
      <c r="Y97" s="582" t="s">
        <v>244</v>
      </c>
      <c r="Z97" s="548" t="s">
        <v>103</v>
      </c>
      <c r="AB97" s="145">
        <v>87</v>
      </c>
      <c r="AC97" s="384">
        <v>3027609.4992100876</v>
      </c>
      <c r="AD97" s="592" t="s">
        <v>209</v>
      </c>
      <c r="AE97" s="548" t="s">
        <v>103</v>
      </c>
      <c r="AG97" s="145">
        <v>87</v>
      </c>
      <c r="AH97" s="509">
        <v>3585396.1976887044</v>
      </c>
      <c r="AI97" s="511" t="s">
        <v>212</v>
      </c>
      <c r="AJ97" s="537" t="s">
        <v>103</v>
      </c>
      <c r="AL97" s="145">
        <v>87</v>
      </c>
      <c r="AM97" s="509">
        <v>3206130.5383999227</v>
      </c>
      <c r="AN97" s="511" t="s">
        <v>211</v>
      </c>
      <c r="AO97" s="540" t="s">
        <v>70</v>
      </c>
      <c r="AQ97" s="145">
        <v>87</v>
      </c>
      <c r="AR97" s="384">
        <v>5327814.9264491145</v>
      </c>
      <c r="AS97" s="525" t="s">
        <v>213</v>
      </c>
      <c r="AT97" s="391" t="s">
        <v>103</v>
      </c>
    </row>
    <row r="98" spans="2:46" s="143" customFormat="1" ht="15">
      <c r="B98" s="145">
        <v>88</v>
      </c>
      <c r="C98" s="202">
        <v>2706405</v>
      </c>
      <c r="D98" s="364" t="s">
        <v>131</v>
      </c>
      <c r="E98" s="377" t="s">
        <v>70</v>
      </c>
      <c r="G98" s="145">
        <v>88</v>
      </c>
      <c r="H98" s="202">
        <v>2896786</v>
      </c>
      <c r="I98" s="401" t="s">
        <v>177</v>
      </c>
      <c r="J98" s="399" t="s">
        <v>103</v>
      </c>
      <c r="L98" s="145">
        <v>88</v>
      </c>
      <c r="M98" s="202">
        <v>2787074</v>
      </c>
      <c r="N98" s="402" t="s">
        <v>183</v>
      </c>
      <c r="O98" s="396" t="s">
        <v>103</v>
      </c>
      <c r="R98" s="145">
        <v>88</v>
      </c>
      <c r="S98" s="202">
        <v>4908224</v>
      </c>
      <c r="T98" s="520" t="s">
        <v>228</v>
      </c>
      <c r="U98" s="391" t="s">
        <v>103</v>
      </c>
      <c r="W98" s="145">
        <v>88</v>
      </c>
      <c r="X98" s="202">
        <v>2909244.2501058872</v>
      </c>
      <c r="Y98" s="583" t="s">
        <v>244</v>
      </c>
      <c r="Z98" s="565" t="s">
        <v>103</v>
      </c>
      <c r="AB98" s="145">
        <v>88</v>
      </c>
      <c r="AC98" s="384">
        <v>3055998.5259630592</v>
      </c>
      <c r="AD98" s="592" t="s">
        <v>209</v>
      </c>
      <c r="AE98" s="548" t="s">
        <v>103</v>
      </c>
      <c r="AG98" s="145">
        <v>88</v>
      </c>
      <c r="AH98" s="509">
        <v>3625585.5230055777</v>
      </c>
      <c r="AI98" s="564" t="s">
        <v>212</v>
      </c>
      <c r="AJ98" s="538" t="s">
        <v>103</v>
      </c>
      <c r="AL98" s="145">
        <v>88</v>
      </c>
      <c r="AM98" s="509">
        <v>3243898.2139498438</v>
      </c>
      <c r="AN98" s="511" t="s">
        <v>211</v>
      </c>
      <c r="AO98" s="540" t="s">
        <v>70</v>
      </c>
      <c r="AQ98" s="145">
        <v>88</v>
      </c>
      <c r="AR98" s="384">
        <v>5399694.1872208603</v>
      </c>
      <c r="AS98" s="526" t="s">
        <v>213</v>
      </c>
      <c r="AT98" s="395" t="s">
        <v>103</v>
      </c>
    </row>
    <row r="99" spans="2:46" s="143" customFormat="1" ht="15">
      <c r="B99" s="145">
        <v>89</v>
      </c>
      <c r="C99" s="202">
        <v>2738915</v>
      </c>
      <c r="D99" s="364" t="s">
        <v>131</v>
      </c>
      <c r="E99" s="377" t="s">
        <v>70</v>
      </c>
      <c r="G99" s="145">
        <v>89</v>
      </c>
      <c r="H99" s="202">
        <v>2930190</v>
      </c>
      <c r="I99" s="402" t="s">
        <v>177</v>
      </c>
      <c r="J99" s="396" t="s">
        <v>103</v>
      </c>
      <c r="L99" s="145">
        <v>89</v>
      </c>
      <c r="M99" s="202">
        <v>2818591</v>
      </c>
      <c r="N99" s="402" t="s">
        <v>183</v>
      </c>
      <c r="O99" s="396" t="s">
        <v>103</v>
      </c>
      <c r="R99" s="145">
        <v>89</v>
      </c>
      <c r="S99" s="202">
        <v>4961474</v>
      </c>
      <c r="T99" s="520" t="s">
        <v>228</v>
      </c>
      <c r="U99" s="391" t="s">
        <v>103</v>
      </c>
      <c r="W99" s="145">
        <v>89</v>
      </c>
      <c r="X99" s="202">
        <v>2941489.9725316525</v>
      </c>
      <c r="Y99" s="584" t="s">
        <v>244</v>
      </c>
      <c r="Z99" s="571" t="s">
        <v>70</v>
      </c>
      <c r="AB99" s="145">
        <v>89</v>
      </c>
      <c r="AC99" s="384">
        <v>3084387.5527160312</v>
      </c>
      <c r="AD99" s="592" t="s">
        <v>209</v>
      </c>
      <c r="AE99" s="548" t="s">
        <v>103</v>
      </c>
      <c r="AG99" s="145">
        <v>89</v>
      </c>
      <c r="AH99" s="509">
        <v>3665774.8483224506</v>
      </c>
      <c r="AI99" s="511" t="s">
        <v>212</v>
      </c>
      <c r="AJ99" s="540" t="s">
        <v>70</v>
      </c>
      <c r="AL99" s="145">
        <v>89</v>
      </c>
      <c r="AM99" s="509">
        <v>3281676.4920697035</v>
      </c>
      <c r="AN99" s="511" t="s">
        <v>211</v>
      </c>
      <c r="AO99" s="540" t="s">
        <v>70</v>
      </c>
      <c r="AQ99" s="145">
        <v>89</v>
      </c>
      <c r="AR99" s="384">
        <v>5471714.5586453853</v>
      </c>
      <c r="AS99" s="524" t="s">
        <v>213</v>
      </c>
      <c r="AT99" s="514" t="s">
        <v>70</v>
      </c>
    </row>
    <row r="100" spans="2:46" s="143" customFormat="1" ht="15">
      <c r="B100" s="145">
        <v>90</v>
      </c>
      <c r="C100" s="202">
        <v>2771446</v>
      </c>
      <c r="D100" s="364" t="s">
        <v>131</v>
      </c>
      <c r="E100" s="377" t="s">
        <v>70</v>
      </c>
      <c r="G100" s="145">
        <v>90</v>
      </c>
      <c r="H100" s="202">
        <v>2963600</v>
      </c>
      <c r="I100" s="402" t="s">
        <v>177</v>
      </c>
      <c r="J100" s="396" t="s">
        <v>103</v>
      </c>
      <c r="L100" s="145">
        <v>90</v>
      </c>
      <c r="M100" s="202">
        <v>2850107</v>
      </c>
      <c r="N100" s="402" t="s">
        <v>183</v>
      </c>
      <c r="O100" s="396" t="s">
        <v>103</v>
      </c>
      <c r="R100" s="145">
        <v>90</v>
      </c>
      <c r="S100" s="202">
        <v>5014697</v>
      </c>
      <c r="T100" s="520" t="s">
        <v>228</v>
      </c>
      <c r="U100" s="391" t="s">
        <v>103</v>
      </c>
      <c r="W100" s="145">
        <v>90</v>
      </c>
      <c r="X100" s="202">
        <v>2973735.6949574179</v>
      </c>
      <c r="Y100" s="582" t="s">
        <v>244</v>
      </c>
      <c r="Z100" s="544" t="s">
        <v>70</v>
      </c>
      <c r="AB100" s="145">
        <v>90</v>
      </c>
      <c r="AC100" s="384">
        <v>3112776.5794690032</v>
      </c>
      <c r="AD100" s="592" t="s">
        <v>209</v>
      </c>
      <c r="AE100" s="548" t="s">
        <v>103</v>
      </c>
      <c r="AG100" s="145">
        <v>90</v>
      </c>
      <c r="AH100" s="509">
        <v>3705964.173639324</v>
      </c>
      <c r="AI100" s="511" t="s">
        <v>212</v>
      </c>
      <c r="AJ100" s="540" t="s">
        <v>70</v>
      </c>
      <c r="AL100" s="145">
        <v>90</v>
      </c>
      <c r="AM100" s="509">
        <v>3319465.2565510161</v>
      </c>
      <c r="AN100" s="511" t="s">
        <v>211</v>
      </c>
      <c r="AO100" s="540" t="s">
        <v>70</v>
      </c>
      <c r="AQ100" s="145">
        <v>90</v>
      </c>
      <c r="AR100" s="384">
        <v>5543874.7275179252</v>
      </c>
      <c r="AS100" s="525" t="s">
        <v>213</v>
      </c>
      <c r="AT100" s="397" t="s">
        <v>70</v>
      </c>
    </row>
    <row r="101" spans="2:46" s="143" customFormat="1" ht="15.75" thickBot="1">
      <c r="B101" s="145">
        <v>91</v>
      </c>
      <c r="C101" s="202">
        <v>2803997</v>
      </c>
      <c r="D101" s="380" t="s">
        <v>131</v>
      </c>
      <c r="E101" s="381" t="s">
        <v>70</v>
      </c>
      <c r="G101" s="145">
        <v>91</v>
      </c>
      <c r="H101" s="202">
        <v>2997016</v>
      </c>
      <c r="I101" s="402" t="s">
        <v>177</v>
      </c>
      <c r="J101" s="396" t="s">
        <v>103</v>
      </c>
      <c r="L101" s="145">
        <v>91</v>
      </c>
      <c r="M101" s="202">
        <v>2881620</v>
      </c>
      <c r="N101" s="402" t="s">
        <v>183</v>
      </c>
      <c r="O101" s="396" t="s">
        <v>103</v>
      </c>
      <c r="R101" s="145">
        <v>91</v>
      </c>
      <c r="S101" s="202">
        <v>5067893</v>
      </c>
      <c r="T101" s="520" t="s">
        <v>228</v>
      </c>
      <c r="U101" s="391" t="s">
        <v>103</v>
      </c>
      <c r="W101" s="145">
        <v>91</v>
      </c>
      <c r="X101" s="202">
        <v>3005981.4173831828</v>
      </c>
      <c r="Y101" s="582" t="s">
        <v>244</v>
      </c>
      <c r="Z101" s="544" t="s">
        <v>70</v>
      </c>
      <c r="AB101" s="145">
        <v>91</v>
      </c>
      <c r="AC101" s="384">
        <v>3141165.6062219753</v>
      </c>
      <c r="AD101" s="592" t="s">
        <v>209</v>
      </c>
      <c r="AE101" s="548" t="s">
        <v>103</v>
      </c>
      <c r="AG101" s="145">
        <v>91</v>
      </c>
      <c r="AH101" s="509">
        <v>3746153.4989561969</v>
      </c>
      <c r="AI101" s="511" t="s">
        <v>212</v>
      </c>
      <c r="AJ101" s="540" t="s">
        <v>70</v>
      </c>
      <c r="AL101" s="145">
        <v>91</v>
      </c>
      <c r="AM101" s="509">
        <v>3357264.3937363219</v>
      </c>
      <c r="AN101" s="511" t="s">
        <v>211</v>
      </c>
      <c r="AO101" s="540" t="s">
        <v>70</v>
      </c>
      <c r="AQ101" s="145">
        <v>91</v>
      </c>
      <c r="AR101" s="384">
        <v>5616173.4073250955</v>
      </c>
      <c r="AS101" s="525" t="s">
        <v>213</v>
      </c>
      <c r="AT101" s="397" t="s">
        <v>70</v>
      </c>
    </row>
    <row r="102" spans="2:46" s="143" customFormat="1" ht="15">
      <c r="B102" s="145">
        <v>92</v>
      </c>
      <c r="C102" s="202">
        <v>2836568</v>
      </c>
      <c r="D102" s="370" t="s">
        <v>133</v>
      </c>
      <c r="E102" s="371" t="s">
        <v>103</v>
      </c>
      <c r="G102" s="145">
        <v>92</v>
      </c>
      <c r="H102" s="202">
        <v>3030437</v>
      </c>
      <c r="I102" s="402" t="s">
        <v>177</v>
      </c>
      <c r="J102" s="396" t="s">
        <v>103</v>
      </c>
      <c r="L102" s="145">
        <v>92</v>
      </c>
      <c r="M102" s="202">
        <v>2913132</v>
      </c>
      <c r="N102" s="402" t="s">
        <v>183</v>
      </c>
      <c r="O102" s="396" t="s">
        <v>103</v>
      </c>
      <c r="R102" s="145">
        <v>92</v>
      </c>
      <c r="S102" s="202">
        <v>5121063</v>
      </c>
      <c r="T102" s="520" t="s">
        <v>228</v>
      </c>
      <c r="U102" s="391" t="s">
        <v>103</v>
      </c>
      <c r="W102" s="145">
        <v>92</v>
      </c>
      <c r="X102" s="202">
        <v>3038227.1398089482</v>
      </c>
      <c r="Y102" s="582" t="s">
        <v>244</v>
      </c>
      <c r="Z102" s="544" t="s">
        <v>70</v>
      </c>
      <c r="AB102" s="145">
        <v>92</v>
      </c>
      <c r="AC102" s="384">
        <v>3169554.6329749469</v>
      </c>
      <c r="AD102" s="576" t="s">
        <v>209</v>
      </c>
      <c r="AE102" s="565" t="s">
        <v>103</v>
      </c>
      <c r="AG102" s="145">
        <v>92</v>
      </c>
      <c r="AH102" s="509">
        <v>3786342.8242730703</v>
      </c>
      <c r="AI102" s="511" t="s">
        <v>212</v>
      </c>
      <c r="AJ102" s="540" t="s">
        <v>70</v>
      </c>
      <c r="AL102" s="145">
        <v>92</v>
      </c>
      <c r="AM102" s="509">
        <v>3395073.7924357606</v>
      </c>
      <c r="AN102" s="511" t="s">
        <v>211</v>
      </c>
      <c r="AO102" s="540" t="s">
        <v>70</v>
      </c>
      <c r="AQ102" s="145">
        <v>92</v>
      </c>
      <c r="AR102" s="384">
        <v>5688609.3374147471</v>
      </c>
      <c r="AS102" s="525" t="s">
        <v>213</v>
      </c>
      <c r="AT102" s="397" t="s">
        <v>70</v>
      </c>
    </row>
    <row r="103" spans="2:46" s="143" customFormat="1" ht="15">
      <c r="B103" s="145">
        <v>93</v>
      </c>
      <c r="C103" s="202">
        <v>2869159</v>
      </c>
      <c r="D103" s="372" t="s">
        <v>133</v>
      </c>
      <c r="E103" s="373" t="s">
        <v>103</v>
      </c>
      <c r="G103" s="145">
        <v>93</v>
      </c>
      <c r="H103" s="202">
        <v>3063863</v>
      </c>
      <c r="I103" s="402" t="s">
        <v>177</v>
      </c>
      <c r="J103" s="396" t="s">
        <v>103</v>
      </c>
      <c r="L103" s="145">
        <v>93</v>
      </c>
      <c r="M103" s="202">
        <v>2944643</v>
      </c>
      <c r="N103" s="402" t="s">
        <v>183</v>
      </c>
      <c r="O103" s="397" t="s">
        <v>70</v>
      </c>
      <c r="R103" s="145">
        <v>93</v>
      </c>
      <c r="S103" s="202">
        <v>5174207</v>
      </c>
      <c r="T103" s="520" t="s">
        <v>228</v>
      </c>
      <c r="U103" s="391" t="s">
        <v>103</v>
      </c>
      <c r="W103" s="145">
        <v>93</v>
      </c>
      <c r="X103" s="202">
        <v>3070472.862234713</v>
      </c>
      <c r="Y103" s="582" t="s">
        <v>244</v>
      </c>
      <c r="Z103" s="544" t="s">
        <v>70</v>
      </c>
      <c r="AB103" s="145">
        <v>93</v>
      </c>
      <c r="AC103" s="384">
        <v>3197943.6597279189</v>
      </c>
      <c r="AD103" s="592" t="s">
        <v>209</v>
      </c>
      <c r="AE103" s="544" t="s">
        <v>70</v>
      </c>
      <c r="AG103" s="145">
        <v>93</v>
      </c>
      <c r="AH103" s="509">
        <v>3826532.1495899432</v>
      </c>
      <c r="AI103" s="511" t="s">
        <v>212</v>
      </c>
      <c r="AJ103" s="540" t="s">
        <v>70</v>
      </c>
      <c r="AL103" s="145">
        <v>93</v>
      </c>
      <c r="AM103" s="509">
        <v>3432893.3438472543</v>
      </c>
      <c r="AN103" s="511" t="s">
        <v>211</v>
      </c>
      <c r="AO103" s="540" t="s">
        <v>70</v>
      </c>
      <c r="AQ103" s="145">
        <v>93</v>
      </c>
      <c r="AR103" s="384">
        <v>5761181.2822003597</v>
      </c>
      <c r="AS103" s="525" t="s">
        <v>213</v>
      </c>
      <c r="AT103" s="397" t="s">
        <v>70</v>
      </c>
    </row>
    <row r="104" spans="2:46" s="143" customFormat="1" ht="15">
      <c r="B104" s="145">
        <v>94</v>
      </c>
      <c r="C104" s="202">
        <v>2901771</v>
      </c>
      <c r="D104" s="372" t="s">
        <v>133</v>
      </c>
      <c r="E104" s="373" t="s">
        <v>103</v>
      </c>
      <c r="G104" s="145">
        <v>94</v>
      </c>
      <c r="H104" s="202">
        <v>3097295</v>
      </c>
      <c r="I104" s="402" t="s">
        <v>177</v>
      </c>
      <c r="J104" s="397" t="s">
        <v>70</v>
      </c>
      <c r="L104" s="145">
        <v>94</v>
      </c>
      <c r="M104" s="202">
        <v>2976152</v>
      </c>
      <c r="N104" s="402" t="s">
        <v>183</v>
      </c>
      <c r="O104" s="397" t="s">
        <v>70</v>
      </c>
      <c r="R104" s="145">
        <v>94</v>
      </c>
      <c r="S104" s="202">
        <v>5227326</v>
      </c>
      <c r="T104" s="520" t="s">
        <v>228</v>
      </c>
      <c r="U104" s="391" t="s">
        <v>103</v>
      </c>
      <c r="W104" s="145">
        <v>94</v>
      </c>
      <c r="X104" s="202">
        <v>3102718.5846604784</v>
      </c>
      <c r="Y104" s="582" t="s">
        <v>244</v>
      </c>
      <c r="Z104" s="544" t="s">
        <v>70</v>
      </c>
      <c r="AB104" s="145">
        <v>94</v>
      </c>
      <c r="AC104" s="384">
        <v>3226332.686480891</v>
      </c>
      <c r="AD104" s="592" t="s">
        <v>209</v>
      </c>
      <c r="AE104" s="544" t="s">
        <v>70</v>
      </c>
      <c r="AG104" s="145">
        <v>94</v>
      </c>
      <c r="AH104" s="509">
        <v>3866721.4749068166</v>
      </c>
      <c r="AI104" s="511" t="s">
        <v>212</v>
      </c>
      <c r="AJ104" s="540" t="s">
        <v>70</v>
      </c>
      <c r="AL104" s="145">
        <v>94</v>
      </c>
      <c r="AM104" s="509">
        <v>3470722.9414801011</v>
      </c>
      <c r="AN104" s="511" t="s">
        <v>211</v>
      </c>
      <c r="AO104" s="540" t="s">
        <v>70</v>
      </c>
      <c r="AQ104" s="145">
        <v>94</v>
      </c>
      <c r="AR104" s="384">
        <v>5833888.030398217</v>
      </c>
      <c r="AS104" s="525" t="s">
        <v>213</v>
      </c>
      <c r="AT104" s="397" t="s">
        <v>70</v>
      </c>
    </row>
    <row r="105" spans="2:46" s="143" customFormat="1" ht="15">
      <c r="B105" s="145">
        <v>95</v>
      </c>
      <c r="C105" s="202">
        <v>2934402</v>
      </c>
      <c r="D105" s="372" t="s">
        <v>133</v>
      </c>
      <c r="E105" s="373" t="s">
        <v>103</v>
      </c>
      <c r="G105" s="145">
        <v>95</v>
      </c>
      <c r="H105" s="202">
        <v>3130731</v>
      </c>
      <c r="I105" s="402" t="s">
        <v>177</v>
      </c>
      <c r="J105" s="397" t="s">
        <v>70</v>
      </c>
      <c r="L105" s="145">
        <v>95</v>
      </c>
      <c r="M105" s="202">
        <v>3007659</v>
      </c>
      <c r="N105" s="402" t="s">
        <v>183</v>
      </c>
      <c r="O105" s="397" t="s">
        <v>70</v>
      </c>
      <c r="R105" s="145">
        <v>95</v>
      </c>
      <c r="S105" s="202">
        <v>5280418</v>
      </c>
      <c r="T105" s="520" t="s">
        <v>228</v>
      </c>
      <c r="U105" s="391" t="s">
        <v>103</v>
      </c>
      <c r="W105" s="145">
        <v>95</v>
      </c>
      <c r="X105" s="202">
        <v>3134964.3070862433</v>
      </c>
      <c r="Y105" s="582" t="s">
        <v>244</v>
      </c>
      <c r="Z105" s="544" t="s">
        <v>70</v>
      </c>
      <c r="AB105" s="145">
        <v>95</v>
      </c>
      <c r="AC105" s="384">
        <v>3254721.713233863</v>
      </c>
      <c r="AD105" s="592" t="s">
        <v>209</v>
      </c>
      <c r="AE105" s="544" t="s">
        <v>70</v>
      </c>
      <c r="AG105" s="145">
        <v>95</v>
      </c>
      <c r="AH105" s="509">
        <v>3906910.8002236895</v>
      </c>
      <c r="AI105" s="511" t="s">
        <v>212</v>
      </c>
      <c r="AJ105" s="540" t="s">
        <v>70</v>
      </c>
      <c r="AL105" s="145">
        <v>95</v>
      </c>
      <c r="AM105" s="509">
        <v>3508562.4810818024</v>
      </c>
      <c r="AN105" s="511" t="s">
        <v>211</v>
      </c>
      <c r="AO105" s="540" t="s">
        <v>70</v>
      </c>
      <c r="AQ105" s="145">
        <v>95</v>
      </c>
      <c r="AR105" s="384">
        <v>5906728.3942956869</v>
      </c>
      <c r="AS105" s="525" t="s">
        <v>213</v>
      </c>
      <c r="AT105" s="397" t="s">
        <v>70</v>
      </c>
    </row>
    <row r="106" spans="2:46" s="143" customFormat="1" ht="15">
      <c r="B106" s="145">
        <v>96</v>
      </c>
      <c r="C106" s="202">
        <v>2967052</v>
      </c>
      <c r="D106" s="364" t="s">
        <v>133</v>
      </c>
      <c r="E106" s="377" t="s">
        <v>70</v>
      </c>
      <c r="G106" s="145">
        <v>96</v>
      </c>
      <c r="H106" s="202">
        <v>3164173</v>
      </c>
      <c r="I106" s="402" t="s">
        <v>177</v>
      </c>
      <c r="J106" s="397" t="s">
        <v>70</v>
      </c>
      <c r="L106" s="145">
        <v>96</v>
      </c>
      <c r="M106" s="202">
        <v>3039164</v>
      </c>
      <c r="N106" s="402" t="s">
        <v>183</v>
      </c>
      <c r="O106" s="397" t="s">
        <v>70</v>
      </c>
      <c r="R106" s="145">
        <v>96</v>
      </c>
      <c r="S106" s="202">
        <v>5333486</v>
      </c>
      <c r="T106" s="521" t="s">
        <v>228</v>
      </c>
      <c r="U106" s="395" t="s">
        <v>103</v>
      </c>
      <c r="W106" s="145">
        <v>96</v>
      </c>
      <c r="X106" s="202">
        <v>3167210.0295120087</v>
      </c>
      <c r="Y106" s="582" t="s">
        <v>244</v>
      </c>
      <c r="Z106" s="544" t="s">
        <v>70</v>
      </c>
      <c r="AB106" s="145">
        <v>96</v>
      </c>
      <c r="AC106" s="384">
        <v>3283110.7399868346</v>
      </c>
      <c r="AD106" s="592" t="s">
        <v>209</v>
      </c>
      <c r="AE106" s="544" t="s">
        <v>70</v>
      </c>
      <c r="AG106" s="145">
        <v>96</v>
      </c>
      <c r="AH106" s="509">
        <v>3947100.1255405629</v>
      </c>
      <c r="AI106" s="511" t="s">
        <v>212</v>
      </c>
      <c r="AJ106" s="540" t="s">
        <v>70</v>
      </c>
      <c r="AL106" s="145">
        <v>96</v>
      </c>
      <c r="AM106" s="509">
        <v>3546411.8605679437</v>
      </c>
      <c r="AN106" s="511" t="s">
        <v>211</v>
      </c>
      <c r="AO106" s="540" t="s">
        <v>70</v>
      </c>
      <c r="AQ106" s="145">
        <v>96</v>
      </c>
      <c r="AR106" s="384">
        <v>5979701.2090489948</v>
      </c>
      <c r="AS106" s="525" t="s">
        <v>213</v>
      </c>
      <c r="AT106" s="397" t="s">
        <v>70</v>
      </c>
    </row>
    <row r="107" spans="2:46" s="143" customFormat="1" ht="15">
      <c r="B107" s="145">
        <v>97</v>
      </c>
      <c r="C107" s="202">
        <v>2999722</v>
      </c>
      <c r="D107" s="364" t="s">
        <v>133</v>
      </c>
      <c r="E107" s="377" t="s">
        <v>70</v>
      </c>
      <c r="G107" s="145">
        <v>97</v>
      </c>
      <c r="H107" s="202">
        <v>3197620</v>
      </c>
      <c r="I107" s="402" t="s">
        <v>177</v>
      </c>
      <c r="J107" s="397" t="s">
        <v>70</v>
      </c>
      <c r="L107" s="145">
        <v>97</v>
      </c>
      <c r="M107" s="202">
        <v>3070668</v>
      </c>
      <c r="N107" s="402" t="s">
        <v>183</v>
      </c>
      <c r="O107" s="397" t="s">
        <v>70</v>
      </c>
      <c r="R107" s="145">
        <v>97</v>
      </c>
      <c r="S107" s="202">
        <v>5386529</v>
      </c>
      <c r="T107" s="519" t="s">
        <v>228</v>
      </c>
      <c r="U107" s="514" t="s">
        <v>70</v>
      </c>
      <c r="W107" s="145">
        <v>97</v>
      </c>
      <c r="X107" s="202">
        <v>3199455.7519377735</v>
      </c>
      <c r="Y107" s="582" t="s">
        <v>244</v>
      </c>
      <c r="Z107" s="544" t="s">
        <v>70</v>
      </c>
      <c r="AB107" s="145">
        <v>97</v>
      </c>
      <c r="AC107" s="384">
        <v>3311499.7667398066</v>
      </c>
      <c r="AD107" s="592" t="s">
        <v>209</v>
      </c>
      <c r="AE107" s="544" t="s">
        <v>70</v>
      </c>
      <c r="AG107" s="145">
        <v>97</v>
      </c>
      <c r="AH107" s="509">
        <v>3987289.4508574363</v>
      </c>
      <c r="AI107" s="511" t="s">
        <v>212</v>
      </c>
      <c r="AJ107" s="540" t="s">
        <v>70</v>
      </c>
      <c r="AL107" s="145">
        <v>97</v>
      </c>
      <c r="AM107" s="509">
        <v>3584270.9799549854</v>
      </c>
      <c r="AN107" s="511" t="s">
        <v>211</v>
      </c>
      <c r="AO107" s="540" t="s">
        <v>70</v>
      </c>
      <c r="AQ107" s="145">
        <v>97</v>
      </c>
      <c r="AR107" s="384">
        <v>6052805.3320090165</v>
      </c>
      <c r="AS107" s="525" t="s">
        <v>213</v>
      </c>
      <c r="AT107" s="397" t="s">
        <v>70</v>
      </c>
    </row>
    <row r="108" spans="2:46" s="143" customFormat="1" ht="15">
      <c r="B108" s="145">
        <v>98</v>
      </c>
      <c r="C108" s="202">
        <v>3032411</v>
      </c>
      <c r="D108" s="364" t="s">
        <v>133</v>
      </c>
      <c r="E108" s="377" t="s">
        <v>70</v>
      </c>
      <c r="G108" s="145">
        <v>98</v>
      </c>
      <c r="H108" s="202">
        <v>3231073</v>
      </c>
      <c r="I108" s="402" t="s">
        <v>177</v>
      </c>
      <c r="J108" s="397" t="s">
        <v>70</v>
      </c>
      <c r="L108" s="145">
        <v>98</v>
      </c>
      <c r="M108" s="202">
        <v>3102171</v>
      </c>
      <c r="N108" s="402" t="s">
        <v>183</v>
      </c>
      <c r="O108" s="397" t="s">
        <v>70</v>
      </c>
      <c r="R108" s="145">
        <v>98</v>
      </c>
      <c r="S108" s="202">
        <v>5439547</v>
      </c>
      <c r="T108" s="520" t="s">
        <v>228</v>
      </c>
      <c r="U108" s="397" t="s">
        <v>70</v>
      </c>
      <c r="W108" s="145">
        <v>98</v>
      </c>
      <c r="X108" s="202">
        <v>3231701.4743635389</v>
      </c>
      <c r="Y108" s="582" t="s">
        <v>244</v>
      </c>
      <c r="Z108" s="544" t="s">
        <v>70</v>
      </c>
      <c r="AB108" s="145">
        <v>98</v>
      </c>
      <c r="AC108" s="384">
        <v>3339888.7934927787</v>
      </c>
      <c r="AD108" s="592" t="s">
        <v>209</v>
      </c>
      <c r="AE108" s="544" t="s">
        <v>70</v>
      </c>
      <c r="AG108" s="145">
        <v>98</v>
      </c>
      <c r="AH108" s="509">
        <v>4027478.7761743092</v>
      </c>
      <c r="AI108" s="511" t="s">
        <v>212</v>
      </c>
      <c r="AJ108" s="540" t="s">
        <v>70</v>
      </c>
      <c r="AL108" s="145">
        <v>98</v>
      </c>
      <c r="AM108" s="509">
        <v>3622139.7412958168</v>
      </c>
      <c r="AN108" s="511" t="s">
        <v>211</v>
      </c>
      <c r="AO108" s="540" t="s">
        <v>70</v>
      </c>
      <c r="AQ108" s="145">
        <v>98</v>
      </c>
      <c r="AR108" s="384">
        <v>6126039.642073717</v>
      </c>
      <c r="AS108" s="525" t="s">
        <v>213</v>
      </c>
      <c r="AT108" s="397" t="s">
        <v>70</v>
      </c>
    </row>
    <row r="109" spans="2:46" s="143" customFormat="1" ht="15">
      <c r="B109" s="145">
        <v>99</v>
      </c>
      <c r="C109" s="202">
        <v>3065118</v>
      </c>
      <c r="D109" s="364" t="s">
        <v>133</v>
      </c>
      <c r="E109" s="377" t="s">
        <v>70</v>
      </c>
      <c r="G109" s="145">
        <v>99</v>
      </c>
      <c r="H109" s="202">
        <v>3264530</v>
      </c>
      <c r="I109" s="402" t="s">
        <v>177</v>
      </c>
      <c r="J109" s="397" t="s">
        <v>70</v>
      </c>
      <c r="L109" s="145">
        <v>99</v>
      </c>
      <c r="M109" s="202">
        <v>3133671</v>
      </c>
      <c r="N109" s="402" t="s">
        <v>183</v>
      </c>
      <c r="O109" s="397" t="s">
        <v>70</v>
      </c>
      <c r="R109" s="145">
        <v>99</v>
      </c>
      <c r="S109" s="202">
        <v>5492541</v>
      </c>
      <c r="T109" s="520" t="s">
        <v>228</v>
      </c>
      <c r="U109" s="397" t="s">
        <v>70</v>
      </c>
      <c r="W109" s="145">
        <v>99</v>
      </c>
      <c r="X109" s="202">
        <v>3263947.1967893038</v>
      </c>
      <c r="Y109" s="582" t="s">
        <v>244</v>
      </c>
      <c r="Z109" s="544" t="s">
        <v>70</v>
      </c>
      <c r="AB109" s="145">
        <v>99</v>
      </c>
      <c r="AC109" s="384">
        <v>3368277.8202457502</v>
      </c>
      <c r="AD109" s="592" t="s">
        <v>209</v>
      </c>
      <c r="AE109" s="544" t="s">
        <v>70</v>
      </c>
      <c r="AG109" s="145">
        <v>99</v>
      </c>
      <c r="AH109" s="509">
        <v>4067668.1014911826</v>
      </c>
      <c r="AI109" s="511" t="s">
        <v>212</v>
      </c>
      <c r="AJ109" s="540" t="s">
        <v>70</v>
      </c>
      <c r="AL109" s="145">
        <v>99</v>
      </c>
      <c r="AM109" s="509">
        <v>3660018.0486179162</v>
      </c>
      <c r="AN109" s="511" t="s">
        <v>211</v>
      </c>
      <c r="AO109" s="540" t="s">
        <v>70</v>
      </c>
      <c r="AQ109" s="145">
        <v>99</v>
      </c>
      <c r="AR109" s="384">
        <v>6199403.0390658993</v>
      </c>
      <c r="AS109" s="525" t="s">
        <v>213</v>
      </c>
      <c r="AT109" s="397" t="s">
        <v>70</v>
      </c>
    </row>
    <row r="110" spans="2:46" s="143" customFormat="1" ht="15.75" thickBot="1">
      <c r="B110" s="146">
        <v>100</v>
      </c>
      <c r="C110" s="203">
        <v>3097845</v>
      </c>
      <c r="D110" s="380" t="s">
        <v>133</v>
      </c>
      <c r="E110" s="381" t="s">
        <v>70</v>
      </c>
      <c r="G110" s="146">
        <v>100</v>
      </c>
      <c r="H110" s="203">
        <v>3297992</v>
      </c>
      <c r="I110" s="404" t="s">
        <v>177</v>
      </c>
      <c r="J110" s="405" t="s">
        <v>70</v>
      </c>
      <c r="L110" s="146">
        <v>100</v>
      </c>
      <c r="M110" s="203">
        <v>3165171</v>
      </c>
      <c r="N110" s="404" t="s">
        <v>183</v>
      </c>
      <c r="O110" s="405" t="s">
        <v>70</v>
      </c>
      <c r="R110" s="146">
        <v>100</v>
      </c>
      <c r="S110" s="203">
        <v>5545511</v>
      </c>
      <c r="T110" s="522" t="s">
        <v>228</v>
      </c>
      <c r="U110" s="405" t="s">
        <v>70</v>
      </c>
      <c r="W110" s="146">
        <v>100</v>
      </c>
      <c r="X110" s="203">
        <v>3296192.9192150692</v>
      </c>
      <c r="Y110" s="586" t="s">
        <v>244</v>
      </c>
      <c r="Z110" s="545" t="s">
        <v>70</v>
      </c>
      <c r="AB110" s="146">
        <v>100</v>
      </c>
      <c r="AC110" s="530">
        <v>3396666.8469987223</v>
      </c>
      <c r="AD110" s="593" t="s">
        <v>209</v>
      </c>
      <c r="AE110" s="545" t="s">
        <v>70</v>
      </c>
      <c r="AG110" s="146">
        <v>100</v>
      </c>
      <c r="AH110" s="509">
        <v>4107857.4268080555</v>
      </c>
      <c r="AI110" s="512" t="s">
        <v>212</v>
      </c>
      <c r="AJ110" s="552" t="s">
        <v>70</v>
      </c>
      <c r="AL110" s="146">
        <v>100</v>
      </c>
      <c r="AM110" s="509">
        <v>3697905.8078639926</v>
      </c>
      <c r="AN110" s="512" t="s">
        <v>211</v>
      </c>
      <c r="AO110" s="552" t="s">
        <v>70</v>
      </c>
      <c r="AQ110" s="146">
        <v>100</v>
      </c>
      <c r="AR110" s="530">
        <v>6272894.4431350464</v>
      </c>
      <c r="AS110" s="527" t="s">
        <v>213</v>
      </c>
      <c r="AT110" s="405" t="s">
        <v>70</v>
      </c>
    </row>
  </sheetData>
  <sheetProtection selectLockedCells="1" selectUnlockedCells="1"/>
  <mergeCells count="54">
    <mergeCell ref="B2:C3"/>
    <mergeCell ref="F2:L2"/>
    <mergeCell ref="D3:E3"/>
    <mergeCell ref="D8:D9"/>
    <mergeCell ref="E8:E9"/>
    <mergeCell ref="C8:C9"/>
    <mergeCell ref="B6:B9"/>
    <mergeCell ref="C6:E6"/>
    <mergeCell ref="H8:H9"/>
    <mergeCell ref="I8:I9"/>
    <mergeCell ref="J8:J9"/>
    <mergeCell ref="G6:G9"/>
    <mergeCell ref="H6:J6"/>
    <mergeCell ref="C7:E7"/>
    <mergeCell ref="H7:J7"/>
    <mergeCell ref="M8:M9"/>
    <mergeCell ref="N8:N9"/>
    <mergeCell ref="O8:O9"/>
    <mergeCell ref="L6:L9"/>
    <mergeCell ref="M6:O6"/>
    <mergeCell ref="M7:O7"/>
    <mergeCell ref="S8:S9"/>
    <mergeCell ref="T8:T9"/>
    <mergeCell ref="U8:U9"/>
    <mergeCell ref="R6:R9"/>
    <mergeCell ref="S6:U6"/>
    <mergeCell ref="S7:U7"/>
    <mergeCell ref="X8:X9"/>
    <mergeCell ref="Y8:Y9"/>
    <mergeCell ref="Z8:Z9"/>
    <mergeCell ref="W6:W9"/>
    <mergeCell ref="X6:Z6"/>
    <mergeCell ref="AI8:AI9"/>
    <mergeCell ref="AJ8:AJ9"/>
    <mergeCell ref="AB6:AB9"/>
    <mergeCell ref="AC8:AC9"/>
    <mergeCell ref="AD8:AD9"/>
    <mergeCell ref="AE8:AE9"/>
    <mergeCell ref="AC6:AE6"/>
    <mergeCell ref="AC7:AE7"/>
    <mergeCell ref="AG6:AG9"/>
    <mergeCell ref="AH6:AJ6"/>
    <mergeCell ref="AH8:AH9"/>
    <mergeCell ref="AQ6:AQ9"/>
    <mergeCell ref="AR6:AT6"/>
    <mergeCell ref="AR8:AR9"/>
    <mergeCell ref="AS8:AS9"/>
    <mergeCell ref="AT8:AT9"/>
    <mergeCell ref="AL6:AL9"/>
    <mergeCell ref="AM6:AO6"/>
    <mergeCell ref="AM8:AM9"/>
    <mergeCell ref="AN8:AN9"/>
    <mergeCell ref="AO8:AO9"/>
    <mergeCell ref="AM7:AO7"/>
  </mergeCells>
  <pageMargins left="0.7" right="0.7" top="0.75" bottom="0.75" header="0.3" footer="0.3"/>
  <pageSetup orientation="landscape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F74"/>
  <sheetViews>
    <sheetView tabSelected="1" topLeftCell="A57" zoomScale="90" zoomScaleNormal="90" workbookViewId="0">
      <selection activeCell="B72" sqref="B72:B74"/>
    </sheetView>
  </sheetViews>
  <sheetFormatPr defaultColWidth="11.42578125" defaultRowHeight="12.75"/>
  <cols>
    <col min="1" max="1" width="5.28515625" style="594" customWidth="1"/>
    <col min="2" max="2" width="9.7109375" style="594" customWidth="1"/>
    <col min="3" max="3" width="50.140625" style="594" customWidth="1"/>
    <col min="4" max="4" width="8.5703125" style="594" bestFit="1" customWidth="1"/>
    <col min="5" max="5" width="70.42578125" style="594" customWidth="1"/>
    <col min="6" max="6" width="34.7109375" style="594" customWidth="1"/>
    <col min="7" max="16384" width="11.42578125" style="594"/>
  </cols>
  <sheetData>
    <row r="1" spans="2:6" ht="18" customHeight="1"/>
    <row r="2" spans="2:6" ht="24.75" customHeight="1">
      <c r="B2" s="598" t="s">
        <v>309</v>
      </c>
      <c r="C2" s="598" t="s">
        <v>310</v>
      </c>
      <c r="D2" s="598" t="s">
        <v>311</v>
      </c>
      <c r="E2" s="598" t="s">
        <v>312</v>
      </c>
      <c r="F2" s="598" t="s">
        <v>313</v>
      </c>
    </row>
    <row r="3" spans="2:6" ht="18" customHeight="1">
      <c r="B3" s="691">
        <v>2</v>
      </c>
      <c r="C3" s="692" t="s">
        <v>314</v>
      </c>
      <c r="D3" s="595">
        <v>90</v>
      </c>
      <c r="E3" s="596" t="s">
        <v>315</v>
      </c>
      <c r="F3" s="596" t="s">
        <v>316</v>
      </c>
    </row>
    <row r="4" spans="2:6" ht="18" customHeight="1">
      <c r="B4" s="691"/>
      <c r="C4" s="692"/>
      <c r="D4" s="595">
        <v>80</v>
      </c>
      <c r="E4" s="596" t="s">
        <v>317</v>
      </c>
      <c r="F4" s="596" t="s">
        <v>316</v>
      </c>
    </row>
    <row r="5" spans="2:6" ht="18" customHeight="1">
      <c r="B5" s="691"/>
      <c r="C5" s="692"/>
      <c r="D5" s="595">
        <v>60</v>
      </c>
      <c r="E5" s="596" t="s">
        <v>318</v>
      </c>
      <c r="F5" s="596" t="s">
        <v>319</v>
      </c>
    </row>
    <row r="6" spans="2:6" ht="18" customHeight="1">
      <c r="B6" s="691"/>
      <c r="C6" s="692"/>
      <c r="D6" s="595">
        <v>40</v>
      </c>
      <c r="E6" s="596" t="s">
        <v>320</v>
      </c>
      <c r="F6" s="596" t="s">
        <v>319</v>
      </c>
    </row>
    <row r="7" spans="2:6" ht="18" customHeight="1">
      <c r="B7" s="693">
        <v>3</v>
      </c>
      <c r="C7" s="694" t="s">
        <v>321</v>
      </c>
      <c r="D7" s="599">
        <v>80</v>
      </c>
      <c r="E7" s="600" t="s">
        <v>322</v>
      </c>
      <c r="F7" s="600" t="s">
        <v>316</v>
      </c>
    </row>
    <row r="8" spans="2:6" ht="18" customHeight="1">
      <c r="B8" s="693"/>
      <c r="C8" s="694"/>
      <c r="D8" s="599">
        <v>60</v>
      </c>
      <c r="E8" s="600" t="s">
        <v>323</v>
      </c>
      <c r="F8" s="600" t="s">
        <v>316</v>
      </c>
    </row>
    <row r="9" spans="2:6" ht="18" customHeight="1">
      <c r="B9" s="693"/>
      <c r="C9" s="694"/>
      <c r="D9" s="599">
        <v>40</v>
      </c>
      <c r="E9" s="600" t="s">
        <v>324</v>
      </c>
      <c r="F9" s="600" t="s">
        <v>319</v>
      </c>
    </row>
    <row r="10" spans="2:6" ht="18" customHeight="1">
      <c r="B10" s="693"/>
      <c r="C10" s="694"/>
      <c r="D10" s="599">
        <v>20</v>
      </c>
      <c r="E10" s="600" t="s">
        <v>320</v>
      </c>
      <c r="F10" s="600" t="s">
        <v>319</v>
      </c>
    </row>
    <row r="11" spans="2:6" ht="18" customHeight="1">
      <c r="B11" s="691">
        <v>4</v>
      </c>
      <c r="C11" s="692" t="s">
        <v>325</v>
      </c>
      <c r="D11" s="595">
        <v>80</v>
      </c>
      <c r="E11" s="596" t="s">
        <v>326</v>
      </c>
      <c r="F11" s="596" t="s">
        <v>316</v>
      </c>
    </row>
    <row r="12" spans="2:6" ht="18" customHeight="1">
      <c r="B12" s="691"/>
      <c r="C12" s="692"/>
      <c r="D12" s="595">
        <v>60</v>
      </c>
      <c r="E12" s="596" t="s">
        <v>327</v>
      </c>
      <c r="F12" s="596" t="s">
        <v>316</v>
      </c>
    </row>
    <row r="13" spans="2:6" ht="18" customHeight="1">
      <c r="B13" s="691"/>
      <c r="C13" s="692"/>
      <c r="D13" s="595">
        <v>40</v>
      </c>
      <c r="E13" s="596" t="s">
        <v>318</v>
      </c>
      <c r="F13" s="596" t="s">
        <v>319</v>
      </c>
    </row>
    <row r="14" spans="2:6" ht="18" customHeight="1">
      <c r="B14" s="691"/>
      <c r="C14" s="692"/>
      <c r="D14" s="595">
        <v>20</v>
      </c>
      <c r="E14" s="596" t="s">
        <v>328</v>
      </c>
      <c r="F14" s="596" t="s">
        <v>319</v>
      </c>
    </row>
    <row r="15" spans="2:6" ht="18" customHeight="1">
      <c r="B15" s="693">
        <v>5</v>
      </c>
      <c r="C15" s="694" t="s">
        <v>329</v>
      </c>
      <c r="D15" s="599">
        <v>80</v>
      </c>
      <c r="E15" s="600" t="s">
        <v>330</v>
      </c>
      <c r="F15" s="600" t="s">
        <v>316</v>
      </c>
    </row>
    <row r="16" spans="2:6" ht="18" customHeight="1">
      <c r="B16" s="693"/>
      <c r="C16" s="694"/>
      <c r="D16" s="599">
        <v>60</v>
      </c>
      <c r="E16" s="600" t="s">
        <v>322</v>
      </c>
      <c r="F16" s="600" t="s">
        <v>316</v>
      </c>
    </row>
    <row r="17" spans="2:6" ht="18" customHeight="1">
      <c r="B17" s="693"/>
      <c r="C17" s="694"/>
      <c r="D17" s="599">
        <v>40</v>
      </c>
      <c r="E17" s="600" t="s">
        <v>331</v>
      </c>
      <c r="F17" s="600" t="s">
        <v>319</v>
      </c>
    </row>
    <row r="18" spans="2:6" ht="18" customHeight="1">
      <c r="B18" s="693"/>
      <c r="C18" s="694"/>
      <c r="D18" s="599">
        <v>20</v>
      </c>
      <c r="E18" s="600" t="s">
        <v>332</v>
      </c>
      <c r="F18" s="600" t="s">
        <v>319</v>
      </c>
    </row>
    <row r="19" spans="2:6" ht="18" customHeight="1">
      <c r="B19" s="691">
        <v>8</v>
      </c>
      <c r="C19" s="692" t="s">
        <v>333</v>
      </c>
      <c r="D19" s="595">
        <v>80</v>
      </c>
      <c r="E19" s="596" t="s">
        <v>334</v>
      </c>
      <c r="F19" s="596" t="s">
        <v>316</v>
      </c>
    </row>
    <row r="20" spans="2:6" ht="18" customHeight="1">
      <c r="B20" s="691"/>
      <c r="C20" s="692"/>
      <c r="D20" s="595">
        <v>60</v>
      </c>
      <c r="E20" s="596" t="s">
        <v>335</v>
      </c>
      <c r="F20" s="596" t="s">
        <v>319</v>
      </c>
    </row>
    <row r="21" spans="2:6" ht="18" customHeight="1">
      <c r="B21" s="693">
        <v>9</v>
      </c>
      <c r="C21" s="694" t="s">
        <v>336</v>
      </c>
      <c r="D21" s="599">
        <v>80</v>
      </c>
      <c r="E21" s="600" t="s">
        <v>337</v>
      </c>
      <c r="F21" s="600" t="s">
        <v>316</v>
      </c>
    </row>
    <row r="22" spans="2:6" ht="18" customHeight="1">
      <c r="B22" s="693"/>
      <c r="C22" s="694"/>
      <c r="D22" s="599">
        <v>60</v>
      </c>
      <c r="E22" s="600" t="s">
        <v>338</v>
      </c>
      <c r="F22" s="600" t="s">
        <v>316</v>
      </c>
    </row>
    <row r="23" spans="2:6" ht="18" customHeight="1">
      <c r="B23" s="693"/>
      <c r="C23" s="694"/>
      <c r="D23" s="599">
        <v>50</v>
      </c>
      <c r="E23" s="600" t="s">
        <v>339</v>
      </c>
      <c r="F23" s="600" t="s">
        <v>319</v>
      </c>
    </row>
    <row r="24" spans="2:6" ht="18" customHeight="1">
      <c r="B24" s="693"/>
      <c r="C24" s="694"/>
      <c r="D24" s="599">
        <v>40</v>
      </c>
      <c r="E24" s="600" t="s">
        <v>340</v>
      </c>
      <c r="F24" s="600" t="s">
        <v>319</v>
      </c>
    </row>
    <row r="25" spans="2:6" ht="18" customHeight="1">
      <c r="B25" s="691">
        <v>10</v>
      </c>
      <c r="C25" s="692" t="s">
        <v>341</v>
      </c>
      <c r="D25" s="595">
        <v>80</v>
      </c>
      <c r="E25" s="596" t="s">
        <v>342</v>
      </c>
      <c r="F25" s="596" t="s">
        <v>316</v>
      </c>
    </row>
    <row r="26" spans="2:6" ht="18" customHeight="1">
      <c r="B26" s="691"/>
      <c r="C26" s="692"/>
      <c r="D26" s="595">
        <v>60</v>
      </c>
      <c r="E26" s="596" t="s">
        <v>343</v>
      </c>
      <c r="F26" s="596" t="s">
        <v>316</v>
      </c>
    </row>
    <row r="27" spans="2:6" ht="18" customHeight="1">
      <c r="B27" s="691"/>
      <c r="C27" s="692"/>
      <c r="D27" s="595">
        <v>40</v>
      </c>
      <c r="E27" s="596" t="s">
        <v>344</v>
      </c>
      <c r="F27" s="596" t="s">
        <v>319</v>
      </c>
    </row>
    <row r="28" spans="2:6" ht="18" customHeight="1">
      <c r="B28" s="691"/>
      <c r="C28" s="692"/>
      <c r="D28" s="595">
        <v>20</v>
      </c>
      <c r="E28" s="596" t="s">
        <v>345</v>
      </c>
      <c r="F28" s="596" t="s">
        <v>319</v>
      </c>
    </row>
    <row r="29" spans="2:6" ht="18" customHeight="1">
      <c r="B29" s="693">
        <v>11</v>
      </c>
      <c r="C29" s="694" t="s">
        <v>346</v>
      </c>
      <c r="D29" s="599">
        <v>80</v>
      </c>
      <c r="E29" s="600" t="s">
        <v>347</v>
      </c>
      <c r="F29" s="600" t="s">
        <v>316</v>
      </c>
    </row>
    <row r="30" spans="2:6" ht="18" customHeight="1">
      <c r="B30" s="693"/>
      <c r="C30" s="694"/>
      <c r="D30" s="599">
        <v>60</v>
      </c>
      <c r="E30" s="600" t="s">
        <v>348</v>
      </c>
      <c r="F30" s="600" t="s">
        <v>316</v>
      </c>
    </row>
    <row r="31" spans="2:6" ht="18" customHeight="1">
      <c r="B31" s="693"/>
      <c r="C31" s="694"/>
      <c r="D31" s="599">
        <v>40</v>
      </c>
      <c r="E31" s="600" t="s">
        <v>349</v>
      </c>
      <c r="F31" s="600" t="s">
        <v>319</v>
      </c>
    </row>
    <row r="32" spans="2:6" ht="18" customHeight="1">
      <c r="B32" s="691">
        <v>18</v>
      </c>
      <c r="C32" s="692" t="s">
        <v>350</v>
      </c>
      <c r="D32" s="595">
        <v>80</v>
      </c>
      <c r="E32" s="596" t="s">
        <v>351</v>
      </c>
      <c r="F32" s="596" t="s">
        <v>316</v>
      </c>
    </row>
    <row r="33" spans="2:6" ht="18" customHeight="1">
      <c r="B33" s="691"/>
      <c r="C33" s="692"/>
      <c r="D33" s="595">
        <v>60</v>
      </c>
      <c r="E33" s="596" t="s">
        <v>352</v>
      </c>
      <c r="F33" s="596" t="s">
        <v>316</v>
      </c>
    </row>
    <row r="34" spans="2:6" ht="18" customHeight="1">
      <c r="B34" s="691"/>
      <c r="C34" s="692"/>
      <c r="D34" s="595">
        <v>40</v>
      </c>
      <c r="E34" s="596" t="s">
        <v>353</v>
      </c>
      <c r="F34" s="596" t="s">
        <v>319</v>
      </c>
    </row>
    <row r="35" spans="2:6" ht="18" customHeight="1">
      <c r="B35" s="693">
        <v>20</v>
      </c>
      <c r="C35" s="694" t="s">
        <v>354</v>
      </c>
      <c r="D35" s="599">
        <v>80</v>
      </c>
      <c r="E35" s="600" t="s">
        <v>355</v>
      </c>
      <c r="F35" s="600" t="s">
        <v>316</v>
      </c>
    </row>
    <row r="36" spans="2:6" ht="18" customHeight="1">
      <c r="B36" s="693"/>
      <c r="C36" s="694"/>
      <c r="D36" s="599">
        <v>60</v>
      </c>
      <c r="E36" s="600" t="s">
        <v>356</v>
      </c>
      <c r="F36" s="600" t="s">
        <v>316</v>
      </c>
    </row>
    <row r="37" spans="2:6" ht="18" customHeight="1">
      <c r="B37" s="693"/>
      <c r="C37" s="694"/>
      <c r="D37" s="599">
        <v>40</v>
      </c>
      <c r="E37" s="600" t="s">
        <v>357</v>
      </c>
      <c r="F37" s="600" t="s">
        <v>319</v>
      </c>
    </row>
    <row r="38" spans="2:6" ht="18" customHeight="1">
      <c r="B38" s="691">
        <v>21</v>
      </c>
      <c r="C38" s="692" t="s">
        <v>358</v>
      </c>
      <c r="D38" s="595">
        <v>80</v>
      </c>
      <c r="E38" s="596" t="s">
        <v>359</v>
      </c>
      <c r="F38" s="596" t="s">
        <v>316</v>
      </c>
    </row>
    <row r="39" spans="2:6" ht="18" customHeight="1">
      <c r="B39" s="691"/>
      <c r="C39" s="692"/>
      <c r="D39" s="595">
        <v>60</v>
      </c>
      <c r="E39" s="596" t="s">
        <v>360</v>
      </c>
      <c r="F39" s="596" t="s">
        <v>316</v>
      </c>
    </row>
    <row r="40" spans="2:6" ht="18" customHeight="1">
      <c r="B40" s="691"/>
      <c r="C40" s="692"/>
      <c r="D40" s="595">
        <v>40</v>
      </c>
      <c r="E40" s="596" t="s">
        <v>361</v>
      </c>
      <c r="F40" s="596" t="s">
        <v>319</v>
      </c>
    </row>
    <row r="41" spans="2:6" ht="18" customHeight="1">
      <c r="B41" s="691"/>
      <c r="C41" s="692"/>
      <c r="D41" s="595">
        <v>20</v>
      </c>
      <c r="E41" s="596" t="s">
        <v>320</v>
      </c>
      <c r="F41" s="596" t="s">
        <v>319</v>
      </c>
    </row>
    <row r="42" spans="2:6" ht="18" customHeight="1">
      <c r="B42" s="693">
        <v>23</v>
      </c>
      <c r="C42" s="694" t="s">
        <v>362</v>
      </c>
      <c r="D42" s="599">
        <v>80</v>
      </c>
      <c r="E42" s="600" t="s">
        <v>363</v>
      </c>
      <c r="F42" s="600" t="s">
        <v>316</v>
      </c>
    </row>
    <row r="43" spans="2:6" ht="18" customHeight="1">
      <c r="B43" s="693"/>
      <c r="C43" s="694"/>
      <c r="D43" s="599">
        <v>60</v>
      </c>
      <c r="E43" s="600" t="s">
        <v>364</v>
      </c>
      <c r="F43" s="600" t="s">
        <v>316</v>
      </c>
    </row>
    <row r="44" spans="2:6" ht="18" customHeight="1">
      <c r="B44" s="693"/>
      <c r="C44" s="694"/>
      <c r="D44" s="599">
        <v>40</v>
      </c>
      <c r="E44" s="600" t="s">
        <v>365</v>
      </c>
      <c r="F44" s="600" t="s">
        <v>319</v>
      </c>
    </row>
    <row r="45" spans="2:6" ht="18" customHeight="1">
      <c r="B45" s="691">
        <v>26</v>
      </c>
      <c r="C45" s="692" t="s">
        <v>366</v>
      </c>
      <c r="D45" s="595">
        <v>80</v>
      </c>
      <c r="E45" s="596" t="s">
        <v>367</v>
      </c>
      <c r="F45" s="596" t="s">
        <v>316</v>
      </c>
    </row>
    <row r="46" spans="2:6" ht="18" customHeight="1">
      <c r="B46" s="691"/>
      <c r="C46" s="692"/>
      <c r="D46" s="595">
        <v>60</v>
      </c>
      <c r="E46" s="596" t="s">
        <v>318</v>
      </c>
      <c r="F46" s="596" t="s">
        <v>316</v>
      </c>
    </row>
    <row r="47" spans="2:6" ht="18" customHeight="1">
      <c r="B47" s="691"/>
      <c r="C47" s="692"/>
      <c r="D47" s="595">
        <v>40</v>
      </c>
      <c r="E47" s="596" t="s">
        <v>368</v>
      </c>
      <c r="F47" s="596" t="s">
        <v>319</v>
      </c>
    </row>
    <row r="48" spans="2:6" ht="18" customHeight="1">
      <c r="B48" s="691"/>
      <c r="C48" s="692"/>
      <c r="D48" s="595">
        <v>20</v>
      </c>
      <c r="E48" s="596" t="s">
        <v>369</v>
      </c>
      <c r="F48" s="596" t="s">
        <v>319</v>
      </c>
    </row>
    <row r="49" spans="2:6" ht="18" customHeight="1">
      <c r="B49" s="599">
        <v>47</v>
      </c>
      <c r="C49" s="601" t="s">
        <v>370</v>
      </c>
      <c r="D49" s="599"/>
      <c r="E49" s="600" t="s">
        <v>371</v>
      </c>
      <c r="F49" s="600" t="s">
        <v>319</v>
      </c>
    </row>
    <row r="50" spans="2:6" ht="18" customHeight="1">
      <c r="B50" s="695">
        <v>48</v>
      </c>
      <c r="C50" s="698" t="s">
        <v>372</v>
      </c>
      <c r="D50" s="595">
        <v>80</v>
      </c>
      <c r="E50" s="596" t="s">
        <v>373</v>
      </c>
      <c r="F50" s="596" t="s">
        <v>316</v>
      </c>
    </row>
    <row r="51" spans="2:6" ht="18" customHeight="1">
      <c r="B51" s="696"/>
      <c r="C51" s="699"/>
      <c r="D51" s="595">
        <v>60</v>
      </c>
      <c r="E51" s="596" t="s">
        <v>374</v>
      </c>
      <c r="F51" s="596" t="s">
        <v>316</v>
      </c>
    </row>
    <row r="52" spans="2:6" ht="18" customHeight="1">
      <c r="B52" s="697"/>
      <c r="C52" s="700"/>
      <c r="D52" s="595">
        <v>40</v>
      </c>
      <c r="E52" s="596" t="s">
        <v>375</v>
      </c>
      <c r="F52" s="596" t="s">
        <v>319</v>
      </c>
    </row>
    <row r="53" spans="2:6" ht="18" customHeight="1">
      <c r="B53" s="693">
        <v>60</v>
      </c>
      <c r="C53" s="694" t="s">
        <v>376</v>
      </c>
      <c r="D53" s="599">
        <v>20</v>
      </c>
      <c r="E53" s="600" t="s">
        <v>377</v>
      </c>
      <c r="F53" s="600" t="s">
        <v>316</v>
      </c>
    </row>
    <row r="54" spans="2:6" ht="18" customHeight="1">
      <c r="B54" s="693"/>
      <c r="C54" s="694"/>
      <c r="D54" s="599">
        <v>10</v>
      </c>
      <c r="E54" s="600" t="s">
        <v>378</v>
      </c>
      <c r="F54" s="600" t="s">
        <v>319</v>
      </c>
    </row>
    <row r="55" spans="2:6" ht="18" customHeight="1">
      <c r="B55" s="691">
        <v>62</v>
      </c>
      <c r="C55" s="692" t="s">
        <v>379</v>
      </c>
      <c r="D55" s="595">
        <v>80</v>
      </c>
      <c r="E55" s="596" t="s">
        <v>380</v>
      </c>
      <c r="F55" s="596" t="s">
        <v>316</v>
      </c>
    </row>
    <row r="56" spans="2:6" ht="18" customHeight="1">
      <c r="B56" s="691"/>
      <c r="C56" s="692"/>
      <c r="D56" s="595">
        <v>60</v>
      </c>
      <c r="E56" s="596" t="s">
        <v>381</v>
      </c>
      <c r="F56" s="596" t="s">
        <v>316</v>
      </c>
    </row>
    <row r="57" spans="2:6" ht="18" customHeight="1">
      <c r="B57" s="691"/>
      <c r="C57" s="692"/>
      <c r="D57" s="595">
        <v>50</v>
      </c>
      <c r="E57" s="596" t="s">
        <v>382</v>
      </c>
      <c r="F57" s="596" t="s">
        <v>319</v>
      </c>
    </row>
    <row r="58" spans="2:6" ht="18" customHeight="1">
      <c r="B58" s="691"/>
      <c r="C58" s="692"/>
      <c r="D58" s="595">
        <v>40</v>
      </c>
      <c r="E58" s="596" t="s">
        <v>383</v>
      </c>
      <c r="F58" s="596" t="s">
        <v>319</v>
      </c>
    </row>
    <row r="59" spans="2:6" ht="18" customHeight="1">
      <c r="B59" s="693">
        <v>82</v>
      </c>
      <c r="C59" s="694" t="s">
        <v>384</v>
      </c>
      <c r="D59" s="599">
        <v>80</v>
      </c>
      <c r="E59" s="600" t="s">
        <v>385</v>
      </c>
      <c r="F59" s="600" t="s">
        <v>316</v>
      </c>
    </row>
    <row r="60" spans="2:6" ht="18" customHeight="1">
      <c r="B60" s="693"/>
      <c r="C60" s="694"/>
      <c r="D60" s="599">
        <v>60</v>
      </c>
      <c r="E60" s="600" t="s">
        <v>386</v>
      </c>
      <c r="F60" s="600" t="s">
        <v>316</v>
      </c>
    </row>
    <row r="61" spans="2:6" ht="18" customHeight="1">
      <c r="B61" s="693"/>
      <c r="C61" s="694"/>
      <c r="D61" s="599">
        <v>40</v>
      </c>
      <c r="E61" s="600" t="s">
        <v>387</v>
      </c>
      <c r="F61" s="600" t="s">
        <v>319</v>
      </c>
    </row>
    <row r="62" spans="2:6" ht="18" customHeight="1">
      <c r="B62" s="693"/>
      <c r="C62" s="694"/>
      <c r="D62" s="599">
        <v>20</v>
      </c>
      <c r="E62" s="600" t="s">
        <v>320</v>
      </c>
      <c r="F62" s="600" t="s">
        <v>319</v>
      </c>
    </row>
    <row r="63" spans="2:6" ht="18" customHeight="1">
      <c r="B63" s="595">
        <v>83</v>
      </c>
      <c r="C63" s="597" t="s">
        <v>388</v>
      </c>
      <c r="D63" s="595">
        <v>20</v>
      </c>
      <c r="E63" s="596" t="s">
        <v>389</v>
      </c>
      <c r="F63" s="596" t="s">
        <v>319</v>
      </c>
    </row>
    <row r="64" spans="2:6" ht="18" customHeight="1">
      <c r="B64" s="701">
        <v>84</v>
      </c>
      <c r="C64" s="703" t="s">
        <v>390</v>
      </c>
      <c r="D64" s="599">
        <v>80</v>
      </c>
      <c r="E64" s="600" t="s">
        <v>391</v>
      </c>
      <c r="F64" s="600" t="s">
        <v>316</v>
      </c>
    </row>
    <row r="65" spans="2:6" ht="18" customHeight="1">
      <c r="B65" s="702"/>
      <c r="C65" s="704"/>
      <c r="D65" s="599">
        <v>60</v>
      </c>
      <c r="E65" s="600" t="s">
        <v>392</v>
      </c>
      <c r="F65" s="600" t="s">
        <v>316</v>
      </c>
    </row>
    <row r="66" spans="2:6" ht="18" customHeight="1">
      <c r="B66" s="691">
        <v>85</v>
      </c>
      <c r="C66" s="692" t="s">
        <v>393</v>
      </c>
      <c r="D66" s="595">
        <v>60</v>
      </c>
      <c r="E66" s="596" t="s">
        <v>394</v>
      </c>
      <c r="F66" s="596" t="s">
        <v>316</v>
      </c>
    </row>
    <row r="67" spans="2:6" ht="18" customHeight="1">
      <c r="B67" s="691"/>
      <c r="C67" s="692"/>
      <c r="D67" s="595">
        <v>40</v>
      </c>
      <c r="E67" s="596" t="s">
        <v>395</v>
      </c>
      <c r="F67" s="596" t="s">
        <v>319</v>
      </c>
    </row>
    <row r="68" spans="2:6" ht="18" customHeight="1">
      <c r="B68" s="701">
        <v>99</v>
      </c>
      <c r="C68" s="706" t="s">
        <v>396</v>
      </c>
      <c r="D68" s="599">
        <v>80</v>
      </c>
      <c r="E68" s="600" t="s">
        <v>397</v>
      </c>
      <c r="F68" s="600" t="s">
        <v>316</v>
      </c>
    </row>
    <row r="69" spans="2:6" ht="18" customHeight="1">
      <c r="B69" s="705"/>
      <c r="C69" s="707"/>
      <c r="D69" s="599">
        <v>60</v>
      </c>
      <c r="E69" s="600" t="s">
        <v>398</v>
      </c>
      <c r="F69" s="600" t="s">
        <v>316</v>
      </c>
    </row>
    <row r="70" spans="2:6" ht="18" customHeight="1">
      <c r="B70" s="705"/>
      <c r="C70" s="707"/>
      <c r="D70" s="599">
        <v>40</v>
      </c>
      <c r="E70" s="600" t="s">
        <v>399</v>
      </c>
      <c r="F70" s="600" t="s">
        <v>319</v>
      </c>
    </row>
    <row r="71" spans="2:6" ht="18" customHeight="1">
      <c r="B71" s="702"/>
      <c r="C71" s="708"/>
      <c r="D71" s="599">
        <v>20</v>
      </c>
      <c r="E71" s="600" t="s">
        <v>400</v>
      </c>
      <c r="F71" s="600" t="s">
        <v>319</v>
      </c>
    </row>
    <row r="72" spans="2:6" ht="18" customHeight="1">
      <c r="B72" s="712">
        <v>100</v>
      </c>
      <c r="C72" s="709" t="s">
        <v>401</v>
      </c>
      <c r="D72" s="595">
        <v>80</v>
      </c>
      <c r="E72" s="596" t="s">
        <v>402</v>
      </c>
      <c r="F72" s="596" t="s">
        <v>402</v>
      </c>
    </row>
    <row r="73" spans="2:6" ht="18" customHeight="1">
      <c r="B73" s="713"/>
      <c r="C73" s="710"/>
      <c r="D73" s="595">
        <v>60</v>
      </c>
      <c r="E73" s="596" t="s">
        <v>403</v>
      </c>
      <c r="F73" s="596" t="s">
        <v>316</v>
      </c>
    </row>
    <row r="74" spans="2:6" ht="18" customHeight="1">
      <c r="B74" s="714"/>
      <c r="C74" s="711"/>
      <c r="D74" s="595">
        <v>40</v>
      </c>
      <c r="E74" s="596" t="s">
        <v>404</v>
      </c>
      <c r="F74" s="596" t="s">
        <v>319</v>
      </c>
    </row>
  </sheetData>
  <mergeCells count="42">
    <mergeCell ref="B66:B67"/>
    <mergeCell ref="C66:C67"/>
    <mergeCell ref="B68:B71"/>
    <mergeCell ref="C68:C71"/>
    <mergeCell ref="B72:B74"/>
    <mergeCell ref="C72:C74"/>
    <mergeCell ref="B55:B58"/>
    <mergeCell ref="C55:C58"/>
    <mergeCell ref="B59:B62"/>
    <mergeCell ref="C59:C62"/>
    <mergeCell ref="B64:B65"/>
    <mergeCell ref="C64:C65"/>
    <mergeCell ref="B45:B48"/>
    <mergeCell ref="C45:C48"/>
    <mergeCell ref="B50:B52"/>
    <mergeCell ref="C50:C52"/>
    <mergeCell ref="B53:B54"/>
    <mergeCell ref="C53:C54"/>
    <mergeCell ref="B35:B37"/>
    <mergeCell ref="C35:C37"/>
    <mergeCell ref="B38:B41"/>
    <mergeCell ref="C38:C41"/>
    <mergeCell ref="B42:B44"/>
    <mergeCell ref="C42:C44"/>
    <mergeCell ref="B25:B28"/>
    <mergeCell ref="C25:C28"/>
    <mergeCell ref="B29:B31"/>
    <mergeCell ref="C29:C31"/>
    <mergeCell ref="B32:B34"/>
    <mergeCell ref="C32:C34"/>
    <mergeCell ref="B15:B18"/>
    <mergeCell ref="C15:C18"/>
    <mergeCell ref="B19:B20"/>
    <mergeCell ref="C19:C20"/>
    <mergeCell ref="B21:B24"/>
    <mergeCell ref="C21:C24"/>
    <mergeCell ref="B3:B6"/>
    <mergeCell ref="C3:C6"/>
    <mergeCell ref="B7:B10"/>
    <mergeCell ref="C7:C10"/>
    <mergeCell ref="B11:B14"/>
    <mergeCell ref="C11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</sheetPr>
  <dimension ref="A2:BX95"/>
  <sheetViews>
    <sheetView showGridLines="0" topLeftCell="A2" zoomScale="86" zoomScaleNormal="86" workbookViewId="0">
      <selection activeCell="M4" sqref="M4"/>
    </sheetView>
  </sheetViews>
  <sheetFormatPr defaultColWidth="0" defaultRowHeight="0" customHeight="1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4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8.28515625" style="73" bestFit="1" customWidth="1"/>
    <col min="18" max="18" width="10.28515625" style="73" customWidth="1"/>
    <col min="19" max="19" width="12.7109375" style="73" bestFit="1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 customWidth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69"/>
      <c r="C2" s="70"/>
      <c r="D2" s="603" t="s">
        <v>0</v>
      </c>
      <c r="E2" s="604"/>
      <c r="F2" s="604"/>
      <c r="G2" s="604"/>
      <c r="H2" s="604"/>
      <c r="I2" s="604"/>
      <c r="J2" s="604"/>
      <c r="K2" s="604"/>
      <c r="L2" s="605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 t="s">
        <v>4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</row>
    <row r="5" spans="2:28" s="84" customFormat="1" ht="21.75" customHeight="1">
      <c r="B5" s="609" t="s">
        <v>6</v>
      </c>
      <c r="C5" s="610"/>
      <c r="D5" s="610"/>
      <c r="E5" s="610"/>
      <c r="F5" s="611"/>
      <c r="G5" s="612" t="s">
        <v>7</v>
      </c>
      <c r="H5" s="610"/>
      <c r="I5" s="610"/>
      <c r="J5" s="610"/>
      <c r="K5" s="611"/>
      <c r="L5" s="612" t="s">
        <v>8</v>
      </c>
      <c r="M5" s="610"/>
      <c r="N5" s="613"/>
    </row>
    <row r="6" spans="2:28" ht="12.75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16</v>
      </c>
      <c r="P6" s="88"/>
      <c r="Q6" s="90">
        <f>SUM(C8:C29)</f>
        <v>1109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294" t="s">
        <v>12</v>
      </c>
      <c r="L7" s="134" t="s">
        <v>13</v>
      </c>
      <c r="M7" s="294" t="s">
        <v>14</v>
      </c>
      <c r="N7" s="295" t="s">
        <v>15</v>
      </c>
      <c r="O7" s="88" t="s">
        <v>25</v>
      </c>
      <c r="P7" s="88"/>
      <c r="Q7" s="90" t="e">
        <f>SUM(D8:D29)</f>
        <v>#REF!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 ht="12.75">
      <c r="B8" s="96">
        <v>1</v>
      </c>
      <c r="C8" s="97">
        <f>+Puntajes!Q70</f>
        <v>7</v>
      </c>
      <c r="D8" s="98" t="e">
        <f>Puntajes!U70</f>
        <v>#REF!</v>
      </c>
      <c r="E8" s="99" t="e">
        <f t="shared" ref="E8:E29" si="0">IF(C8&gt;0,+$K$8+$K$9*C8,0)</f>
        <v>#REF!</v>
      </c>
      <c r="F8" s="99" t="e">
        <f t="shared" ref="F8:F29" si="1">IF($L$9&gt;0,+$L$8*C8^$L$9,0)</f>
        <v>#REF!</v>
      </c>
      <c r="G8" s="99" t="e">
        <f t="shared" ref="G8:G29" si="2">IF(C8&gt;0,+$M$8*EXP($M$9*C8),0)</f>
        <v>#REF!</v>
      </c>
      <c r="H8" s="99" t="e">
        <f t="shared" ref="H8:H29" si="3">IF(C8&gt;0,+$N$8+$N$9*LN(C8),0)</f>
        <v>#REF!</v>
      </c>
      <c r="I8" s="88"/>
      <c r="J8" s="101" t="s">
        <v>36</v>
      </c>
      <c r="K8" s="102" t="e">
        <f>IF((Q20*Q10-Q6^2)&gt;0,(Q7*Q10-Q6*Q8)/(Q20*Q10-Q6^2),0)</f>
        <v>#REF!</v>
      </c>
      <c r="L8" s="102" t="e">
        <f>IF(C8=0,0,EXP((Q17*Q18-Q16*Q14)/(Q17^2-Q20*Q14)))</f>
        <v>#REF!</v>
      </c>
      <c r="M8" s="102" t="e">
        <f>IF(C8=0,0,EXP((Q13*Q6-Q16*Q10)/(Q6^2-Q20*Q10)))</f>
        <v>#REF!</v>
      </c>
      <c r="N8" s="103" t="e">
        <f>IF(Q20&gt;0,(Q7-N9*Q17)/Q20,0)</f>
        <v>#REF!</v>
      </c>
      <c r="O8" s="88" t="s">
        <v>37</v>
      </c>
      <c r="P8" s="88"/>
      <c r="Q8" s="90" t="e">
        <f>+S30</f>
        <v>#REF!</v>
      </c>
      <c r="R8" s="88"/>
      <c r="S8" s="90" t="e">
        <f t="shared" ref="S8:S29" si="4">+C8*D8</f>
        <v>#REF!</v>
      </c>
      <c r="T8" s="90">
        <f t="shared" ref="T8:U23" si="5">(C8)^2</f>
        <v>49</v>
      </c>
      <c r="U8" s="90" t="e">
        <f t="shared" si="5"/>
        <v>#REF!</v>
      </c>
      <c r="V8" s="73">
        <f t="shared" ref="V8:V29" si="6">IF(C8&gt;0,LN(C8),0)</f>
        <v>1.9459101490553132</v>
      </c>
      <c r="W8" s="73">
        <f t="shared" ref="W8:W29" si="7">(V8)^2</f>
        <v>3.7865663081964716</v>
      </c>
      <c r="X8" s="73" t="e">
        <f t="shared" ref="X8:X29" si="8">IF(D8&gt;0,LN(D8),0)</f>
        <v>#REF!</v>
      </c>
      <c r="Y8" s="73" t="e">
        <f t="shared" ref="Y8:Y29" si="9">(X8)^2</f>
        <v>#REF!</v>
      </c>
      <c r="Z8" s="73" t="e">
        <f t="shared" ref="Z8:Z29" si="10">+X8*C8</f>
        <v>#REF!</v>
      </c>
      <c r="AA8" s="73" t="e">
        <f t="shared" ref="AA8:AA29" si="11">+D8*V8</f>
        <v>#REF!</v>
      </c>
      <c r="AB8" s="73" t="e">
        <f>+V8*X8</f>
        <v>#REF!</v>
      </c>
    </row>
    <row r="9" spans="2:28" ht="12.75">
      <c r="B9" s="96">
        <v>2</v>
      </c>
      <c r="C9" s="97">
        <f>+Puntajes!Q71</f>
        <v>19</v>
      </c>
      <c r="D9" s="98" t="e">
        <f>Puntajes!U71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IF((Q20*Q10-Q6^2)&gt;0,(Q20*Q8-Q6*Q7)/(Q20*Q10-Q6^2),0)</f>
        <v>#REF!</v>
      </c>
      <c r="L9" s="104" t="e">
        <f>IF(Q17&gt;0,(Q16-Q20*LN(L8))/Q17,0)</f>
        <v>#REF!</v>
      </c>
      <c r="M9" s="104" t="e">
        <f>IF(Q6&gt;0,(Q16-Q20*LN(M8))/Q6,0)</f>
        <v>#REF!</v>
      </c>
      <c r="N9" s="103" t="e">
        <f>IF((Q20*Q14-Q17^2)&gt;0,(Q20*Q19-Q17*Q7)/(Q20*Q14-Q17^2),0)</f>
        <v>#REF!</v>
      </c>
      <c r="O9" s="88"/>
      <c r="P9" s="88"/>
      <c r="Q9" s="90"/>
      <c r="R9" s="88"/>
      <c r="S9" s="90" t="e">
        <f t="shared" si="4"/>
        <v>#REF!</v>
      </c>
      <c r="T9" s="90">
        <f t="shared" si="5"/>
        <v>361</v>
      </c>
      <c r="U9" s="90" t="e">
        <f t="shared" si="5"/>
        <v>#REF!</v>
      </c>
      <c r="V9" s="73">
        <f t="shared" si="6"/>
        <v>2.9444389791664403</v>
      </c>
      <c r="W9" s="73">
        <f t="shared" si="7"/>
        <v>8.6697209020347081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29" si="12">+V9*X9</f>
        <v>#REF!</v>
      </c>
    </row>
    <row r="10" spans="2:28" ht="14.25">
      <c r="B10" s="96">
        <v>3</v>
      </c>
      <c r="C10" s="97">
        <f>+Puntajes!Q72</f>
        <v>23</v>
      </c>
      <c r="D10" s="98" t="e">
        <f>Puntajes!U72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IF(((Q20*Q10-Q6^2)*(Q20*Q11-Q7^2))^0.5&gt;0,(Q20*Q8-Q6*Q7)/((Q20*Q10-Q6^2)*(Q20*Q11-Q7^2))^0.5,0)</f>
        <v>#REF!</v>
      </c>
      <c r="L10" s="104" t="e">
        <f>IF((Q20*Q14-Q17^2)*(Q20*Q15-Q16^2)&gt;0,(Q20*Q18-Q17*Q16)/((Q20*Q14-Q17^2)*(Q20*Q15-Q16^2))^0.5,0)</f>
        <v>#REF!</v>
      </c>
      <c r="M10" s="104" t="e">
        <f>IF((Q20*Q10-Q6^2)*(Q20*Q15-Q16^2)&gt;0,(Q20*Q13-Q6*Q16)/((Q20*Q10-Q6^2)*(Q20*Q15-Q16^2))^0.5,0)</f>
        <v>#REF!</v>
      </c>
      <c r="N10" s="105" t="e">
        <f>IF(C8=0,0,(Q20*Q19-Q17*Q7)/((Q20*Q14-Q17^2)*(Q20*Q11-Q7^2))^0.5)</f>
        <v>#REF!</v>
      </c>
      <c r="O10" s="88" t="s">
        <v>40</v>
      </c>
      <c r="P10" s="88"/>
      <c r="Q10" s="90">
        <f>SUM(T8:T29)</f>
        <v>66809</v>
      </c>
      <c r="R10" s="88"/>
      <c r="S10" s="90" t="e">
        <f t="shared" si="4"/>
        <v>#REF!</v>
      </c>
      <c r="T10" s="90">
        <f t="shared" si="5"/>
        <v>529</v>
      </c>
      <c r="U10" s="90" t="e">
        <f t="shared" si="5"/>
        <v>#REF!</v>
      </c>
      <c r="V10" s="73">
        <f t="shared" si="6"/>
        <v>3.1354942159291497</v>
      </c>
      <c r="W10" s="73">
        <f t="shared" si="7"/>
        <v>9.8313239781251536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+Puntajes!Q73</f>
        <v>29</v>
      </c>
      <c r="D11" s="98" t="e">
        <f>Puntajes!U73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296" t="e">
        <f>(L10)^2</f>
        <v>#REF!</v>
      </c>
      <c r="M11" s="107" t="e">
        <f>(M10)^2</f>
        <v>#REF!</v>
      </c>
      <c r="N11" s="108" t="e">
        <f>N10^2</f>
        <v>#REF!</v>
      </c>
      <c r="O11" s="88" t="s">
        <v>42</v>
      </c>
      <c r="P11" s="88"/>
      <c r="Q11" s="90" t="e">
        <f>SUM(U8:U29)</f>
        <v>#REF!</v>
      </c>
      <c r="R11" s="88"/>
      <c r="S11" s="90" t="e">
        <f t="shared" si="4"/>
        <v>#REF!</v>
      </c>
      <c r="T11" s="90">
        <f t="shared" si="5"/>
        <v>841</v>
      </c>
      <c r="U11" s="90" t="e">
        <f t="shared" si="5"/>
        <v>#REF!</v>
      </c>
      <c r="V11" s="73">
        <f t="shared" si="6"/>
        <v>3.3672958299864741</v>
      </c>
      <c r="W11" s="73">
        <f t="shared" si="7"/>
        <v>11.338681206644297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 ht="12.75">
      <c r="B12" s="96">
        <v>5</v>
      </c>
      <c r="C12" s="97">
        <f>+Puntajes!Q74</f>
        <v>33</v>
      </c>
      <c r="D12" s="98" t="e">
        <f>Puntajes!U74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/>
      <c r="P12" s="88"/>
      <c r="Q12" s="90"/>
      <c r="R12" s="88"/>
      <c r="S12" s="90" t="e">
        <f t="shared" si="4"/>
        <v>#REF!</v>
      </c>
      <c r="T12" s="90">
        <f t="shared" si="5"/>
        <v>1089</v>
      </c>
      <c r="U12" s="90" t="e">
        <f t="shared" si="5"/>
        <v>#REF!</v>
      </c>
      <c r="V12" s="73">
        <f t="shared" si="6"/>
        <v>3.4965075614664802</v>
      </c>
      <c r="W12" s="73">
        <f t="shared" si="7"/>
        <v>12.225565127392272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 ht="12.75">
      <c r="B13" s="96">
        <v>6</v>
      </c>
      <c r="C13" s="97">
        <f>+Puntajes!Q75</f>
        <v>37</v>
      </c>
      <c r="D13" s="98" t="e">
        <f>Puntajes!U75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43</v>
      </c>
      <c r="P13" s="88"/>
      <c r="Q13" s="90" t="e">
        <f>+Z30</f>
        <v>#REF!</v>
      </c>
      <c r="R13" s="88"/>
      <c r="S13" s="90" t="e">
        <f t="shared" si="4"/>
        <v>#REF!</v>
      </c>
      <c r="T13" s="90">
        <f t="shared" si="5"/>
        <v>1369</v>
      </c>
      <c r="U13" s="90" t="e">
        <f t="shared" si="5"/>
        <v>#REF!</v>
      </c>
      <c r="V13" s="73">
        <f t="shared" si="6"/>
        <v>3.6109179126442243</v>
      </c>
      <c r="W13" s="73">
        <f t="shared" si="7"/>
        <v>13.038728171854922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4.25">
      <c r="B14" s="96">
        <v>7</v>
      </c>
      <c r="C14" s="97">
        <f>+Puntajes!Q76</f>
        <v>35</v>
      </c>
      <c r="D14" s="98" t="e">
        <f>Puntajes!U76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44</v>
      </c>
      <c r="P14" s="88"/>
      <c r="Q14" s="90">
        <f>SUM(W8:W29)</f>
        <v>323.18300338357182</v>
      </c>
      <c r="R14" s="88"/>
      <c r="S14" s="90" t="e">
        <f t="shared" si="4"/>
        <v>#REF!</v>
      </c>
      <c r="T14" s="90">
        <f t="shared" si="5"/>
        <v>1225</v>
      </c>
      <c r="U14" s="90" t="e">
        <f t="shared" si="5"/>
        <v>#REF!</v>
      </c>
      <c r="V14" s="73">
        <f t="shared" si="6"/>
        <v>3.5553480614894135</v>
      </c>
      <c r="W14" s="73">
        <f t="shared" si="7"/>
        <v>12.640499838336531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4.25">
      <c r="B15" s="96">
        <v>8</v>
      </c>
      <c r="C15" s="97">
        <f>+Puntajes!Q77</f>
        <v>39</v>
      </c>
      <c r="D15" s="98" t="e">
        <f>Puntajes!U77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45</v>
      </c>
      <c r="P15" s="88"/>
      <c r="Q15" s="90" t="e">
        <f>SUM(Y8:Y29)</f>
        <v>#REF!</v>
      </c>
      <c r="R15" s="88"/>
      <c r="S15" s="90" t="e">
        <f t="shared" si="4"/>
        <v>#REF!</v>
      </c>
      <c r="T15" s="90">
        <f t="shared" si="5"/>
        <v>1521</v>
      </c>
      <c r="U15" s="90" t="e">
        <f t="shared" si="5"/>
        <v>#REF!</v>
      </c>
      <c r="V15" s="73">
        <f t="shared" si="6"/>
        <v>3.6635616461296463</v>
      </c>
      <c r="W15" s="73">
        <f t="shared" si="7"/>
        <v>13.421683934992164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 ht="12.75">
      <c r="B16" s="96">
        <v>9</v>
      </c>
      <c r="C16" s="97">
        <f>+Puntajes!Q78</f>
        <v>43</v>
      </c>
      <c r="D16" s="98" t="e">
        <f>Puntajes!U78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46</v>
      </c>
      <c r="P16" s="88"/>
      <c r="Q16" s="90" t="e">
        <f>SUM(X8:X29)</f>
        <v>#REF!</v>
      </c>
      <c r="R16" s="88"/>
      <c r="S16" s="90" t="e">
        <f t="shared" si="4"/>
        <v>#REF!</v>
      </c>
      <c r="T16" s="90">
        <f t="shared" si="5"/>
        <v>1849</v>
      </c>
      <c r="U16" s="90" t="e">
        <f t="shared" si="5"/>
        <v>#REF!</v>
      </c>
      <c r="V16" s="73">
        <f t="shared" si="6"/>
        <v>3.7612001156935624</v>
      </c>
      <c r="W16" s="73">
        <f t="shared" si="7"/>
        <v>14.146626310293268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 ht="12.75">
      <c r="B17" s="96">
        <v>10</v>
      </c>
      <c r="C17" s="97">
        <f>+Puntajes!Q79</f>
        <v>48</v>
      </c>
      <c r="D17" s="98" t="e">
        <f>Puntajes!U79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47</v>
      </c>
      <c r="P17" s="88"/>
      <c r="Q17" s="90">
        <f>SUM(V8:V29)</f>
        <v>83.367019973848912</v>
      </c>
      <c r="R17" s="88"/>
      <c r="S17" s="90" t="e">
        <f t="shared" si="4"/>
        <v>#REF!</v>
      </c>
      <c r="T17" s="90">
        <f t="shared" si="5"/>
        <v>2304</v>
      </c>
      <c r="U17" s="90" t="e">
        <f t="shared" si="5"/>
        <v>#REF!</v>
      </c>
      <c r="V17" s="73">
        <f t="shared" si="6"/>
        <v>3.8712010109078911</v>
      </c>
      <c r="W17" s="73">
        <f t="shared" si="7"/>
        <v>14.986197266854278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 ht="12.75">
      <c r="B18" s="96">
        <v>11</v>
      </c>
      <c r="C18" s="97">
        <f>+Puntajes!Q80</f>
        <v>52</v>
      </c>
      <c r="D18" s="98" t="e">
        <f>Puntajes!U80</f>
        <v>#REF!</v>
      </c>
      <c r="E18" s="99" t="e">
        <f t="shared" si="0"/>
        <v>#REF!</v>
      </c>
      <c r="F18" s="99" t="e">
        <f t="shared" si="1"/>
        <v>#REF!</v>
      </c>
      <c r="G18" s="99" t="e">
        <f t="shared" si="2"/>
        <v>#REF!</v>
      </c>
      <c r="H18" s="99" t="e">
        <f t="shared" si="3"/>
        <v>#REF!</v>
      </c>
      <c r="I18" s="88"/>
      <c r="N18" s="89"/>
      <c r="O18" s="88" t="s">
        <v>48</v>
      </c>
      <c r="P18" s="88"/>
      <c r="Q18" s="90" t="e">
        <f>+AB30</f>
        <v>#REF!</v>
      </c>
      <c r="R18" s="88"/>
      <c r="S18" s="90" t="e">
        <f t="shared" si="4"/>
        <v>#REF!</v>
      </c>
      <c r="T18" s="90">
        <f t="shared" si="5"/>
        <v>2704</v>
      </c>
      <c r="U18" s="90" t="e">
        <f t="shared" si="5"/>
        <v>#REF!</v>
      </c>
      <c r="V18" s="73">
        <f t="shared" si="6"/>
        <v>3.9512437185814275</v>
      </c>
      <c r="W18" s="73">
        <f t="shared" si="7"/>
        <v>15.612326923629187</v>
      </c>
      <c r="X18" s="73" t="e">
        <f t="shared" si="8"/>
        <v>#REF!</v>
      </c>
      <c r="Y18" s="73" t="e">
        <f t="shared" si="9"/>
        <v>#REF!</v>
      </c>
      <c r="Z18" s="73" t="e">
        <f t="shared" si="10"/>
        <v>#REF!</v>
      </c>
      <c r="AA18" s="73" t="e">
        <f t="shared" si="11"/>
        <v>#REF!</v>
      </c>
      <c r="AB18" s="73" t="e">
        <f t="shared" si="12"/>
        <v>#REF!</v>
      </c>
    </row>
    <row r="19" spans="2:28" ht="12.75">
      <c r="B19" s="96">
        <v>12</v>
      </c>
      <c r="C19" s="97">
        <f>+Puntajes!Q81</f>
        <v>56</v>
      </c>
      <c r="D19" s="98" t="e">
        <f>Puntajes!U81</f>
        <v>#REF!</v>
      </c>
      <c r="E19" s="99" t="e">
        <f t="shared" si="0"/>
        <v>#REF!</v>
      </c>
      <c r="F19" s="99" t="e">
        <f t="shared" si="1"/>
        <v>#REF!</v>
      </c>
      <c r="G19" s="99" t="e">
        <f t="shared" si="2"/>
        <v>#REF!</v>
      </c>
      <c r="H19" s="99" t="e">
        <f t="shared" si="3"/>
        <v>#REF!</v>
      </c>
      <c r="I19" s="88"/>
      <c r="N19" s="89"/>
      <c r="O19" s="88" t="s">
        <v>49</v>
      </c>
      <c r="P19" s="88"/>
      <c r="Q19" s="90" t="e">
        <f>+AA30</f>
        <v>#REF!</v>
      </c>
      <c r="R19" s="88"/>
      <c r="S19" s="90" t="e">
        <f t="shared" si="4"/>
        <v>#REF!</v>
      </c>
      <c r="T19" s="90">
        <f t="shared" si="5"/>
        <v>3136</v>
      </c>
      <c r="U19" s="90" t="e">
        <f t="shared" si="5"/>
        <v>#REF!</v>
      </c>
      <c r="V19" s="73">
        <f t="shared" si="6"/>
        <v>4.0253516907351496</v>
      </c>
      <c r="W19" s="73">
        <f t="shared" si="7"/>
        <v>16.203456234104326</v>
      </c>
      <c r="X19" s="73" t="e">
        <f t="shared" si="8"/>
        <v>#REF!</v>
      </c>
      <c r="Y19" s="73" t="e">
        <f t="shared" si="9"/>
        <v>#REF!</v>
      </c>
      <c r="Z19" s="73" t="e">
        <f t="shared" si="10"/>
        <v>#REF!</v>
      </c>
      <c r="AA19" s="73" t="e">
        <f t="shared" si="11"/>
        <v>#REF!</v>
      </c>
      <c r="AB19" s="73" t="e">
        <f t="shared" si="12"/>
        <v>#REF!</v>
      </c>
    </row>
    <row r="20" spans="2:28" ht="12.75">
      <c r="B20" s="96">
        <v>13</v>
      </c>
      <c r="C20" s="97">
        <f>+Puntajes!Q82</f>
        <v>46</v>
      </c>
      <c r="D20" s="98" t="e">
        <f>Puntajes!U82</f>
        <v>#REF!</v>
      </c>
      <c r="E20" s="99" t="e">
        <f t="shared" si="0"/>
        <v>#REF!</v>
      </c>
      <c r="F20" s="99" t="e">
        <f t="shared" si="1"/>
        <v>#REF!</v>
      </c>
      <c r="G20" s="99" t="e">
        <f t="shared" si="2"/>
        <v>#REF!</v>
      </c>
      <c r="H20" s="99" t="e">
        <f t="shared" si="3"/>
        <v>#REF!</v>
      </c>
      <c r="I20" s="88"/>
      <c r="N20" s="89"/>
      <c r="O20" s="88" t="s">
        <v>50</v>
      </c>
      <c r="P20" s="88"/>
      <c r="Q20" s="90">
        <f>COUNTA(C8:C29)</f>
        <v>22</v>
      </c>
      <c r="R20" s="88"/>
      <c r="S20" s="90" t="e">
        <f t="shared" si="4"/>
        <v>#REF!</v>
      </c>
      <c r="T20" s="90">
        <f t="shared" si="5"/>
        <v>2116</v>
      </c>
      <c r="U20" s="90" t="e">
        <f t="shared" si="5"/>
        <v>#REF!</v>
      </c>
      <c r="V20" s="73">
        <f t="shared" si="6"/>
        <v>3.8286413964890951</v>
      </c>
      <c r="W20" s="73">
        <f t="shared" si="7"/>
        <v>14.658494942909968</v>
      </c>
      <c r="X20" s="73" t="e">
        <f t="shared" si="8"/>
        <v>#REF!</v>
      </c>
      <c r="Y20" s="73" t="e">
        <f t="shared" si="9"/>
        <v>#REF!</v>
      </c>
      <c r="Z20" s="73" t="e">
        <f t="shared" si="10"/>
        <v>#REF!</v>
      </c>
      <c r="AA20" s="73" t="e">
        <f t="shared" si="11"/>
        <v>#REF!</v>
      </c>
      <c r="AB20" s="73" t="e">
        <f t="shared" si="12"/>
        <v>#REF!</v>
      </c>
    </row>
    <row r="21" spans="2:28" ht="12.75">
      <c r="B21" s="96">
        <v>14</v>
      </c>
      <c r="C21" s="97">
        <f>+Puntajes!Q83</f>
        <v>50</v>
      </c>
      <c r="D21" s="98" t="e">
        <f>Puntajes!U83</f>
        <v>#REF!</v>
      </c>
      <c r="E21" s="99" t="e">
        <f t="shared" si="0"/>
        <v>#REF!</v>
      </c>
      <c r="F21" s="99" t="e">
        <f t="shared" si="1"/>
        <v>#REF!</v>
      </c>
      <c r="G21" s="99" t="e">
        <f t="shared" si="2"/>
        <v>#REF!</v>
      </c>
      <c r="H21" s="99" t="e">
        <f t="shared" si="3"/>
        <v>#REF!</v>
      </c>
      <c r="I21" s="88"/>
      <c r="N21" s="89"/>
      <c r="O21" s="88"/>
      <c r="P21" s="88"/>
      <c r="Q21" s="90"/>
      <c r="R21" s="88"/>
      <c r="S21" s="90" t="e">
        <f t="shared" si="4"/>
        <v>#REF!</v>
      </c>
      <c r="T21" s="90">
        <f t="shared" si="5"/>
        <v>2500</v>
      </c>
      <c r="U21" s="90" t="e">
        <f t="shared" si="5"/>
        <v>#REF!</v>
      </c>
      <c r="V21" s="73">
        <f t="shared" si="6"/>
        <v>3.912023005428146</v>
      </c>
      <c r="W21" s="73">
        <f t="shared" si="7"/>
        <v>15.303923994999064</v>
      </c>
      <c r="X21" s="73" t="e">
        <f t="shared" si="8"/>
        <v>#REF!</v>
      </c>
      <c r="Y21" s="73" t="e">
        <f t="shared" si="9"/>
        <v>#REF!</v>
      </c>
      <c r="Z21" s="73" t="e">
        <f t="shared" si="10"/>
        <v>#REF!</v>
      </c>
      <c r="AA21" s="73" t="e">
        <f t="shared" si="11"/>
        <v>#REF!</v>
      </c>
      <c r="AB21" s="73" t="e">
        <f t="shared" si="12"/>
        <v>#REF!</v>
      </c>
    </row>
    <row r="22" spans="2:28" ht="12.75">
      <c r="B22" s="96">
        <v>15</v>
      </c>
      <c r="C22" s="97">
        <f>+Puntajes!Q84</f>
        <v>52</v>
      </c>
      <c r="D22" s="98" t="e">
        <f>Puntajes!U84</f>
        <v>#REF!</v>
      </c>
      <c r="E22" s="99" t="e">
        <f t="shared" si="0"/>
        <v>#REF!</v>
      </c>
      <c r="F22" s="99" t="e">
        <f t="shared" si="1"/>
        <v>#REF!</v>
      </c>
      <c r="G22" s="99" t="e">
        <f t="shared" si="2"/>
        <v>#REF!</v>
      </c>
      <c r="H22" s="99" t="e">
        <f t="shared" si="3"/>
        <v>#REF!</v>
      </c>
      <c r="I22" s="88"/>
      <c r="N22" s="89"/>
      <c r="O22" s="88"/>
      <c r="P22" s="88"/>
      <c r="Q22" s="90"/>
      <c r="R22" s="88"/>
      <c r="S22" s="90" t="e">
        <f t="shared" si="4"/>
        <v>#REF!</v>
      </c>
      <c r="T22" s="90">
        <f t="shared" si="5"/>
        <v>2704</v>
      </c>
      <c r="U22" s="90" t="e">
        <f t="shared" si="5"/>
        <v>#REF!</v>
      </c>
      <c r="V22" s="73">
        <f t="shared" si="6"/>
        <v>3.9512437185814275</v>
      </c>
      <c r="W22" s="73">
        <f t="shared" si="7"/>
        <v>15.612326923629187</v>
      </c>
      <c r="X22" s="73" t="e">
        <f t="shared" si="8"/>
        <v>#REF!</v>
      </c>
      <c r="Y22" s="73" t="e">
        <f t="shared" si="9"/>
        <v>#REF!</v>
      </c>
      <c r="Z22" s="73" t="e">
        <f t="shared" si="10"/>
        <v>#REF!</v>
      </c>
      <c r="AA22" s="73" t="e">
        <f t="shared" si="11"/>
        <v>#REF!</v>
      </c>
      <c r="AB22" s="73" t="e">
        <f t="shared" si="12"/>
        <v>#REF!</v>
      </c>
    </row>
    <row r="23" spans="2:28" ht="12.75">
      <c r="B23" s="96">
        <v>16</v>
      </c>
      <c r="C23" s="97">
        <f>+Puntajes!Q85</f>
        <v>62</v>
      </c>
      <c r="D23" s="98" t="e">
        <f>Puntajes!U85</f>
        <v>#REF!</v>
      </c>
      <c r="E23" s="99" t="e">
        <f t="shared" si="0"/>
        <v>#REF!</v>
      </c>
      <c r="F23" s="99" t="e">
        <f t="shared" si="1"/>
        <v>#REF!</v>
      </c>
      <c r="G23" s="99" t="e">
        <f t="shared" si="2"/>
        <v>#REF!</v>
      </c>
      <c r="H23" s="99" t="e">
        <f t="shared" si="3"/>
        <v>#REF!</v>
      </c>
      <c r="I23" s="88"/>
      <c r="N23" s="89"/>
      <c r="O23" s="88"/>
      <c r="P23" s="88"/>
      <c r="Q23" s="90"/>
      <c r="R23" s="88"/>
      <c r="S23" s="90" t="e">
        <f t="shared" si="4"/>
        <v>#REF!</v>
      </c>
      <c r="T23" s="90">
        <f t="shared" si="5"/>
        <v>3844</v>
      </c>
      <c r="U23" s="90" t="e">
        <f t="shared" si="5"/>
        <v>#REF!</v>
      </c>
      <c r="V23" s="73">
        <f t="shared" si="6"/>
        <v>4.1271343850450917</v>
      </c>
      <c r="W23" s="73">
        <f t="shared" si="7"/>
        <v>17.033238232221528</v>
      </c>
      <c r="X23" s="73" t="e">
        <f t="shared" si="8"/>
        <v>#REF!</v>
      </c>
      <c r="Y23" s="73" t="e">
        <f t="shared" si="9"/>
        <v>#REF!</v>
      </c>
      <c r="Z23" s="73" t="e">
        <f t="shared" si="10"/>
        <v>#REF!</v>
      </c>
      <c r="AA23" s="73" t="e">
        <f t="shared" si="11"/>
        <v>#REF!</v>
      </c>
      <c r="AB23" s="73" t="e">
        <f t="shared" si="12"/>
        <v>#REF!</v>
      </c>
    </row>
    <row r="24" spans="2:28" ht="12.75">
      <c r="B24" s="96">
        <v>17</v>
      </c>
      <c r="C24" s="97">
        <f>+Puntajes!Q86</f>
        <v>66</v>
      </c>
      <c r="D24" s="98" t="e">
        <f>Puntajes!U86</f>
        <v>#REF!</v>
      </c>
      <c r="E24" s="99" t="e">
        <f t="shared" si="0"/>
        <v>#REF!</v>
      </c>
      <c r="F24" s="99" t="e">
        <f t="shared" si="1"/>
        <v>#REF!</v>
      </c>
      <c r="G24" s="99" t="e">
        <f t="shared" si="2"/>
        <v>#REF!</v>
      </c>
      <c r="H24" s="99" t="e">
        <f t="shared" si="3"/>
        <v>#REF!</v>
      </c>
      <c r="I24" s="88"/>
      <c r="N24" s="89"/>
      <c r="O24" s="88"/>
      <c r="P24" s="88"/>
      <c r="Q24" s="90"/>
      <c r="R24" s="88"/>
      <c r="S24" s="90" t="e">
        <f t="shared" si="4"/>
        <v>#REF!</v>
      </c>
      <c r="T24" s="90">
        <f t="shared" ref="T24:U29" si="13">(C24)^2</f>
        <v>4356</v>
      </c>
      <c r="U24" s="90" t="e">
        <f t="shared" si="13"/>
        <v>#REF!</v>
      </c>
      <c r="V24" s="73">
        <f t="shared" si="6"/>
        <v>4.1896547420264252</v>
      </c>
      <c r="W24" s="73">
        <f t="shared" si="7"/>
        <v>17.553206857384513</v>
      </c>
      <c r="X24" s="73" t="e">
        <f t="shared" si="8"/>
        <v>#REF!</v>
      </c>
      <c r="Y24" s="73" t="e">
        <f t="shared" si="9"/>
        <v>#REF!</v>
      </c>
      <c r="Z24" s="73" t="e">
        <f t="shared" si="10"/>
        <v>#REF!</v>
      </c>
      <c r="AA24" s="73" t="e">
        <f t="shared" si="11"/>
        <v>#REF!</v>
      </c>
      <c r="AB24" s="73" t="e">
        <f t="shared" si="12"/>
        <v>#REF!</v>
      </c>
    </row>
    <row r="25" spans="2:28" ht="12.75">
      <c r="B25" s="96">
        <v>18</v>
      </c>
      <c r="C25" s="97">
        <f>+Puntajes!Q87</f>
        <v>68</v>
      </c>
      <c r="D25" s="98" t="e">
        <f>Puntajes!U87</f>
        <v>#REF!</v>
      </c>
      <c r="E25" s="99" t="e">
        <f t="shared" si="0"/>
        <v>#REF!</v>
      </c>
      <c r="F25" s="99" t="e">
        <f t="shared" si="1"/>
        <v>#REF!</v>
      </c>
      <c r="G25" s="99" t="e">
        <f t="shared" si="2"/>
        <v>#REF!</v>
      </c>
      <c r="H25" s="99" t="e">
        <f t="shared" si="3"/>
        <v>#REF!</v>
      </c>
      <c r="I25" s="88"/>
      <c r="N25" s="89"/>
      <c r="O25" s="88"/>
      <c r="P25" s="88"/>
      <c r="Q25" s="90"/>
      <c r="R25" s="88"/>
      <c r="S25" s="90" t="e">
        <f t="shared" si="4"/>
        <v>#REF!</v>
      </c>
      <c r="T25" s="90">
        <f t="shared" si="13"/>
        <v>4624</v>
      </c>
      <c r="U25" s="90" t="e">
        <f t="shared" si="13"/>
        <v>#REF!</v>
      </c>
      <c r="V25" s="73">
        <f t="shared" si="6"/>
        <v>4.219507705176107</v>
      </c>
      <c r="W25" s="73">
        <f t="shared" si="7"/>
        <v>17.804245274040536</v>
      </c>
      <c r="X25" s="73" t="e">
        <f t="shared" si="8"/>
        <v>#REF!</v>
      </c>
      <c r="Y25" s="73" t="e">
        <f t="shared" si="9"/>
        <v>#REF!</v>
      </c>
      <c r="Z25" s="73" t="e">
        <f t="shared" si="10"/>
        <v>#REF!</v>
      </c>
      <c r="AA25" s="73" t="e">
        <f t="shared" si="11"/>
        <v>#REF!</v>
      </c>
      <c r="AB25" s="73" t="e">
        <f t="shared" si="12"/>
        <v>#REF!</v>
      </c>
    </row>
    <row r="26" spans="2:28" ht="12.75">
      <c r="B26" s="96">
        <v>19</v>
      </c>
      <c r="C26" s="97">
        <f>+Puntajes!Q88</f>
        <v>80</v>
      </c>
      <c r="D26" s="98" t="e">
        <f>Puntajes!U88</f>
        <v>#REF!</v>
      </c>
      <c r="E26" s="99" t="e">
        <f t="shared" si="0"/>
        <v>#REF!</v>
      </c>
      <c r="F26" s="99" t="e">
        <f t="shared" si="1"/>
        <v>#REF!</v>
      </c>
      <c r="G26" s="99" t="e">
        <f t="shared" si="2"/>
        <v>#REF!</v>
      </c>
      <c r="H26" s="99" t="e">
        <f t="shared" si="3"/>
        <v>#REF!</v>
      </c>
      <c r="I26" s="88"/>
      <c r="N26" s="89"/>
      <c r="O26" s="88"/>
      <c r="P26" s="88"/>
      <c r="Q26" s="90"/>
      <c r="R26" s="88"/>
      <c r="S26" s="90" t="e">
        <f t="shared" si="4"/>
        <v>#REF!</v>
      </c>
      <c r="T26" s="90">
        <f t="shared" si="13"/>
        <v>6400</v>
      </c>
      <c r="U26" s="90" t="e">
        <f t="shared" si="13"/>
        <v>#REF!</v>
      </c>
      <c r="V26" s="73">
        <f t="shared" si="6"/>
        <v>4.3820266346738812</v>
      </c>
      <c r="W26" s="73">
        <f t="shared" si="7"/>
        <v>19.202157426991302</v>
      </c>
      <c r="X26" s="73" t="e">
        <f t="shared" si="8"/>
        <v>#REF!</v>
      </c>
      <c r="Y26" s="73" t="e">
        <f t="shared" si="9"/>
        <v>#REF!</v>
      </c>
      <c r="Z26" s="73" t="e">
        <f t="shared" si="10"/>
        <v>#REF!</v>
      </c>
      <c r="AA26" s="73" t="e">
        <f t="shared" si="11"/>
        <v>#REF!</v>
      </c>
      <c r="AB26" s="73" t="e">
        <f t="shared" si="12"/>
        <v>#REF!</v>
      </c>
    </row>
    <row r="27" spans="2:28" ht="12.75">
      <c r="B27" s="96">
        <v>20</v>
      </c>
      <c r="C27" s="97">
        <f>+Puntajes!Q89</f>
        <v>82</v>
      </c>
      <c r="D27" s="98" t="e">
        <f>Puntajes!U89</f>
        <v>#REF!</v>
      </c>
      <c r="E27" s="99" t="e">
        <f t="shared" si="0"/>
        <v>#REF!</v>
      </c>
      <c r="F27" s="99" t="e">
        <f t="shared" si="1"/>
        <v>#REF!</v>
      </c>
      <c r="G27" s="99" t="e">
        <f t="shared" si="2"/>
        <v>#REF!</v>
      </c>
      <c r="H27" s="99" t="e">
        <f t="shared" si="3"/>
        <v>#REF!</v>
      </c>
      <c r="I27" s="88"/>
      <c r="N27" s="89"/>
      <c r="O27" s="88"/>
      <c r="P27" s="88"/>
      <c r="Q27" s="90"/>
      <c r="R27" s="88"/>
      <c r="S27" s="90" t="e">
        <f t="shared" si="4"/>
        <v>#REF!</v>
      </c>
      <c r="T27" s="90">
        <f t="shared" si="13"/>
        <v>6724</v>
      </c>
      <c r="U27" s="90" t="e">
        <f t="shared" si="13"/>
        <v>#REF!</v>
      </c>
      <c r="V27" s="73">
        <f t="shared" si="6"/>
        <v>4.4067192472642533</v>
      </c>
      <c r="W27" s="73">
        <f t="shared" si="7"/>
        <v>19.419174524209229</v>
      </c>
      <c r="X27" s="73" t="e">
        <f t="shared" si="8"/>
        <v>#REF!</v>
      </c>
      <c r="Y27" s="73" t="e">
        <f t="shared" si="9"/>
        <v>#REF!</v>
      </c>
      <c r="Z27" s="73" t="e">
        <f t="shared" si="10"/>
        <v>#REF!</v>
      </c>
      <c r="AA27" s="73" t="e">
        <f t="shared" si="11"/>
        <v>#REF!</v>
      </c>
      <c r="AB27" s="73" t="e">
        <f t="shared" si="12"/>
        <v>#REF!</v>
      </c>
    </row>
    <row r="28" spans="2:28" ht="12.75">
      <c r="B28" s="96">
        <v>21</v>
      </c>
      <c r="C28" s="97">
        <f>+Puntajes!Q90</f>
        <v>90</v>
      </c>
      <c r="D28" s="98" t="e">
        <f>Puntajes!U90</f>
        <v>#REF!</v>
      </c>
      <c r="E28" s="99" t="e">
        <f t="shared" si="0"/>
        <v>#REF!</v>
      </c>
      <c r="F28" s="99" t="e">
        <f t="shared" si="1"/>
        <v>#REF!</v>
      </c>
      <c r="G28" s="99" t="e">
        <f t="shared" si="2"/>
        <v>#REF!</v>
      </c>
      <c r="H28" s="99" t="e">
        <f t="shared" si="3"/>
        <v>#REF!</v>
      </c>
      <c r="I28" s="88"/>
      <c r="N28" s="89"/>
      <c r="O28" s="88"/>
      <c r="P28" s="88"/>
      <c r="Q28" s="90"/>
      <c r="R28" s="88"/>
      <c r="S28" s="90" t="e">
        <f t="shared" si="4"/>
        <v>#REF!</v>
      </c>
      <c r="T28" s="90">
        <f t="shared" si="13"/>
        <v>8100</v>
      </c>
      <c r="U28" s="90" t="e">
        <f t="shared" si="13"/>
        <v>#REF!</v>
      </c>
      <c r="V28" s="73">
        <f t="shared" si="6"/>
        <v>4.499809670330265</v>
      </c>
      <c r="W28" s="73">
        <f t="shared" si="7"/>
        <v>20.248287069197769</v>
      </c>
      <c r="X28" s="73" t="e">
        <f t="shared" si="8"/>
        <v>#REF!</v>
      </c>
      <c r="Y28" s="73" t="e">
        <f t="shared" si="9"/>
        <v>#REF!</v>
      </c>
      <c r="Z28" s="73" t="e">
        <f t="shared" si="10"/>
        <v>#REF!</v>
      </c>
      <c r="AA28" s="73" t="e">
        <f t="shared" si="11"/>
        <v>#REF!</v>
      </c>
      <c r="AB28" s="73" t="e">
        <f t="shared" si="12"/>
        <v>#REF!</v>
      </c>
    </row>
    <row r="29" spans="2:28" ht="12.75">
      <c r="B29" s="135">
        <v>22</v>
      </c>
      <c r="C29" s="136">
        <f>+Puntajes!Q91</f>
        <v>92</v>
      </c>
      <c r="D29" s="137" t="e">
        <f>Puntajes!U91</f>
        <v>#REF!</v>
      </c>
      <c r="E29" s="138" t="e">
        <f t="shared" si="0"/>
        <v>#REF!</v>
      </c>
      <c r="F29" s="138" t="e">
        <f t="shared" si="1"/>
        <v>#REF!</v>
      </c>
      <c r="G29" s="138" t="e">
        <f t="shared" si="2"/>
        <v>#REF!</v>
      </c>
      <c r="H29" s="138" t="e">
        <f t="shared" si="3"/>
        <v>#REF!</v>
      </c>
      <c r="I29" s="139"/>
      <c r="J29" s="140"/>
      <c r="K29" s="140"/>
      <c r="L29" s="140"/>
      <c r="M29" s="140"/>
      <c r="N29" s="141"/>
      <c r="O29" s="88"/>
      <c r="P29" s="88"/>
      <c r="Q29" s="90"/>
      <c r="R29" s="88"/>
      <c r="S29" s="90" t="e">
        <f t="shared" si="4"/>
        <v>#REF!</v>
      </c>
      <c r="T29" s="90">
        <f t="shared" si="13"/>
        <v>8464</v>
      </c>
      <c r="U29" s="90" t="e">
        <f t="shared" si="13"/>
        <v>#REF!</v>
      </c>
      <c r="V29" s="73">
        <f t="shared" si="6"/>
        <v>4.5217885770490405</v>
      </c>
      <c r="W29" s="73">
        <f t="shared" si="7"/>
        <v>20.446571935531185</v>
      </c>
      <c r="X29" s="73" t="e">
        <f t="shared" si="8"/>
        <v>#REF!</v>
      </c>
      <c r="Y29" s="73" t="e">
        <f t="shared" si="9"/>
        <v>#REF!</v>
      </c>
      <c r="Z29" s="73" t="e">
        <f t="shared" si="10"/>
        <v>#REF!</v>
      </c>
      <c r="AA29" s="73" t="e">
        <f t="shared" si="11"/>
        <v>#REF!</v>
      </c>
      <c r="AB29" s="73" t="e">
        <f t="shared" si="12"/>
        <v>#REF!</v>
      </c>
    </row>
    <row r="30" spans="2:28" ht="12.75">
      <c r="B30" s="114"/>
      <c r="C30" s="114"/>
      <c r="I30" s="109"/>
      <c r="O30" s="109"/>
      <c r="P30" s="109"/>
      <c r="Q30" s="110"/>
      <c r="R30" s="109"/>
      <c r="S30" s="110" t="e">
        <f t="shared" ref="S30:AB30" si="14">SUM(S8:S29)</f>
        <v>#REF!</v>
      </c>
      <c r="T30" s="110">
        <f t="shared" si="14"/>
        <v>66809</v>
      </c>
      <c r="U30" s="110" t="e">
        <f t="shared" si="14"/>
        <v>#REF!</v>
      </c>
      <c r="V30" s="111">
        <f t="shared" si="14"/>
        <v>83.367019973848912</v>
      </c>
      <c r="W30" s="111">
        <f t="shared" si="14"/>
        <v>323.18300338357182</v>
      </c>
      <c r="X30" s="111" t="e">
        <f t="shared" si="14"/>
        <v>#REF!</v>
      </c>
      <c r="Y30" s="111" t="e">
        <f t="shared" si="14"/>
        <v>#REF!</v>
      </c>
      <c r="Z30" s="111" t="e">
        <f t="shared" si="14"/>
        <v>#REF!</v>
      </c>
      <c r="AA30" s="111" t="e">
        <f t="shared" si="14"/>
        <v>#REF!</v>
      </c>
      <c r="AB30" s="111" t="e">
        <f t="shared" si="14"/>
        <v>#REF!</v>
      </c>
    </row>
    <row r="31" spans="2:28" ht="14.25">
      <c r="B31" s="114"/>
      <c r="C31" s="114"/>
      <c r="I31" s="88"/>
      <c r="O31" s="88"/>
      <c r="P31" s="88"/>
      <c r="Q31" s="90"/>
      <c r="R31" s="88"/>
      <c r="S31" s="90" t="s">
        <v>26</v>
      </c>
      <c r="T31" s="90" t="s">
        <v>27</v>
      </c>
      <c r="U31" s="90" t="s">
        <v>28</v>
      </c>
      <c r="V31" s="73" t="s">
        <v>29</v>
      </c>
      <c r="W31" s="73" t="s">
        <v>30</v>
      </c>
      <c r="X31" s="73" t="s">
        <v>31</v>
      </c>
      <c r="Y31" s="73" t="s">
        <v>32</v>
      </c>
      <c r="Z31" s="73" t="s">
        <v>33</v>
      </c>
      <c r="AA31" s="73" t="s">
        <v>34</v>
      </c>
      <c r="AB31" s="73" t="s">
        <v>35</v>
      </c>
    </row>
    <row r="32" spans="2:28" ht="12.75">
      <c r="B32" s="114"/>
      <c r="C32" s="114"/>
      <c r="I32" s="88"/>
      <c r="J32" s="88"/>
      <c r="K32" s="88"/>
      <c r="L32" s="90"/>
      <c r="M32" s="88"/>
      <c r="N32" s="90"/>
      <c r="O32" s="90"/>
      <c r="P32" s="90"/>
    </row>
    <row r="33" spans="2:14" ht="12.75">
      <c r="B33" s="114"/>
      <c r="C33" s="114"/>
      <c r="I33" s="88"/>
      <c r="J33" s="88"/>
      <c r="K33" s="88"/>
      <c r="L33" s="90"/>
      <c r="M33" s="88"/>
      <c r="N33" s="90"/>
    </row>
    <row r="34" spans="2:14" ht="12.75">
      <c r="B34" s="114"/>
      <c r="C34" s="114"/>
      <c r="I34" s="88"/>
      <c r="J34" s="88"/>
      <c r="K34" s="88"/>
      <c r="L34" s="90"/>
      <c r="M34" s="88"/>
      <c r="N34" s="90"/>
    </row>
    <row r="35" spans="2:14" ht="12.75">
      <c r="B35" s="114"/>
      <c r="C35" s="114"/>
      <c r="I35" s="88"/>
      <c r="J35" s="88"/>
      <c r="K35" s="88"/>
      <c r="L35" s="90"/>
      <c r="M35" s="88"/>
      <c r="N35" s="90"/>
    </row>
    <row r="36" spans="2:14" ht="6.75" customHeight="1">
      <c r="B36" s="112"/>
      <c r="C36" s="114"/>
      <c r="D36" s="115"/>
      <c r="E36" s="116"/>
      <c r="F36" s="116"/>
      <c r="G36" s="116"/>
      <c r="H36" s="116"/>
      <c r="I36" s="88"/>
      <c r="J36" s="88"/>
      <c r="K36" s="88"/>
      <c r="L36" s="90"/>
      <c r="M36" s="88"/>
      <c r="N36" s="90"/>
    </row>
    <row r="37" spans="2:14" ht="23.25" customHeight="1">
      <c r="B37" s="602" t="s">
        <v>51</v>
      </c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90"/>
    </row>
    <row r="38" spans="2:14" ht="12.75">
      <c r="B38" s="114"/>
      <c r="C38" s="114"/>
      <c r="D38" s="115"/>
      <c r="E38" s="116"/>
      <c r="F38" s="116"/>
      <c r="G38" s="116"/>
      <c r="H38" s="116"/>
      <c r="I38" s="88"/>
      <c r="J38" s="88"/>
      <c r="K38" s="88"/>
      <c r="L38" s="90"/>
      <c r="M38" s="88"/>
      <c r="N38" s="90"/>
    </row>
    <row r="39" spans="2:14" ht="12.75">
      <c r="B39" s="117" t="s">
        <v>10</v>
      </c>
      <c r="C39" s="118" t="s">
        <v>52</v>
      </c>
      <c r="D39" s="119" t="s">
        <v>12</v>
      </c>
      <c r="E39" s="119" t="s">
        <v>13</v>
      </c>
      <c r="F39" s="119" t="s">
        <v>14</v>
      </c>
      <c r="G39" s="120" t="s">
        <v>15</v>
      </c>
      <c r="H39" s="73"/>
      <c r="I39" s="117" t="s">
        <v>10</v>
      </c>
      <c r="J39" s="118" t="s">
        <v>52</v>
      </c>
      <c r="K39" s="119" t="s">
        <v>12</v>
      </c>
      <c r="L39" s="119" t="s">
        <v>13</v>
      </c>
      <c r="M39" s="119" t="s">
        <v>14</v>
      </c>
      <c r="N39" s="120" t="s">
        <v>15</v>
      </c>
    </row>
    <row r="40" spans="2:14" ht="12.75">
      <c r="B40" s="122">
        <v>1</v>
      </c>
      <c r="C40" s="121"/>
      <c r="D40" s="123" t="e">
        <f t="shared" ref="D40:D89" si="15">+$K$8+$K$9*B40</f>
        <v>#REF!</v>
      </c>
      <c r="E40" s="123" t="e">
        <f t="shared" ref="E40:E89" si="16">IF($L$9&gt;0,+$L$8*B40^$L$9,0)</f>
        <v>#REF!</v>
      </c>
      <c r="F40" s="123" t="e">
        <f t="shared" ref="F40:F89" si="17">IF(B40&gt;0,+$M$8*EXP($M$9*B40),0)</f>
        <v>#REF!</v>
      </c>
      <c r="G40" s="124" t="e">
        <f t="shared" ref="G40:G89" si="18">IF(B40&gt;0,+$N$8+$N$9*LN(B40),0)</f>
        <v>#REF!</v>
      </c>
      <c r="H40" s="73"/>
      <c r="I40" s="122">
        <v>51</v>
      </c>
      <c r="J40" s="125"/>
      <c r="K40" s="123" t="e">
        <f t="shared" ref="K40:K89" si="19">+$K$8+$K$9*I40</f>
        <v>#REF!</v>
      </c>
      <c r="L40" s="123" t="e">
        <f t="shared" ref="L40:L89" si="20">IF($L$9&gt;0,+$L$8*I40^$L$9,0)</f>
        <v>#REF!</v>
      </c>
      <c r="M40" s="123" t="e">
        <f t="shared" ref="M40:M89" si="21">IF(I40&gt;0,+$M$8*EXP($M$9*I40),0)</f>
        <v>#REF!</v>
      </c>
      <c r="N40" s="124" t="e">
        <f t="shared" ref="N40:N89" si="22">IF(I40&gt;0,+$N$8+$N$9*LN(I40),0)</f>
        <v>#REF!</v>
      </c>
    </row>
    <row r="41" spans="2:14" ht="12.75">
      <c r="B41" s="122">
        <v>2</v>
      </c>
      <c r="C41" s="121"/>
      <c r="D41" s="123" t="e">
        <f t="shared" si="15"/>
        <v>#REF!</v>
      </c>
      <c r="E41" s="123" t="e">
        <f t="shared" si="16"/>
        <v>#REF!</v>
      </c>
      <c r="F41" s="123" t="e">
        <f t="shared" si="17"/>
        <v>#REF!</v>
      </c>
      <c r="G41" s="124" t="e">
        <f t="shared" si="18"/>
        <v>#REF!</v>
      </c>
      <c r="H41" s="73"/>
      <c r="I41" s="122">
        <v>52</v>
      </c>
      <c r="J41" s="125"/>
      <c r="K41" s="123" t="e">
        <f t="shared" si="19"/>
        <v>#REF!</v>
      </c>
      <c r="L41" s="123" t="e">
        <f t="shared" si="20"/>
        <v>#REF!</v>
      </c>
      <c r="M41" s="123" t="e">
        <f t="shared" si="21"/>
        <v>#REF!</v>
      </c>
      <c r="N41" s="124" t="e">
        <f t="shared" si="22"/>
        <v>#REF!</v>
      </c>
    </row>
    <row r="42" spans="2:14" ht="12.75">
      <c r="B42" s="122">
        <v>3</v>
      </c>
      <c r="C42" s="121"/>
      <c r="D42" s="123" t="e">
        <f t="shared" si="15"/>
        <v>#REF!</v>
      </c>
      <c r="E42" s="123" t="e">
        <f t="shared" si="16"/>
        <v>#REF!</v>
      </c>
      <c r="F42" s="123" t="e">
        <f t="shared" si="17"/>
        <v>#REF!</v>
      </c>
      <c r="G42" s="124" t="e">
        <f t="shared" si="18"/>
        <v>#REF!</v>
      </c>
      <c r="H42" s="73"/>
      <c r="I42" s="122">
        <v>53</v>
      </c>
      <c r="J42" s="125"/>
      <c r="K42" s="123" t="e">
        <f t="shared" si="19"/>
        <v>#REF!</v>
      </c>
      <c r="L42" s="123" t="e">
        <f t="shared" si="20"/>
        <v>#REF!</v>
      </c>
      <c r="M42" s="123" t="e">
        <f t="shared" si="21"/>
        <v>#REF!</v>
      </c>
      <c r="N42" s="124" t="e">
        <f t="shared" si="22"/>
        <v>#REF!</v>
      </c>
    </row>
    <row r="43" spans="2:14" ht="12.75">
      <c r="B43" s="122">
        <v>4</v>
      </c>
      <c r="C43" s="121"/>
      <c r="D43" s="123" t="e">
        <f t="shared" si="15"/>
        <v>#REF!</v>
      </c>
      <c r="E43" s="123" t="e">
        <f t="shared" si="16"/>
        <v>#REF!</v>
      </c>
      <c r="F43" s="123" t="e">
        <f t="shared" si="17"/>
        <v>#REF!</v>
      </c>
      <c r="G43" s="124" t="e">
        <f t="shared" si="18"/>
        <v>#REF!</v>
      </c>
      <c r="H43" s="73"/>
      <c r="I43" s="122">
        <v>54</v>
      </c>
      <c r="J43" s="125"/>
      <c r="K43" s="123" t="e">
        <f t="shared" si="19"/>
        <v>#REF!</v>
      </c>
      <c r="L43" s="123" t="e">
        <f t="shared" si="20"/>
        <v>#REF!</v>
      </c>
      <c r="M43" s="123" t="e">
        <f t="shared" si="21"/>
        <v>#REF!</v>
      </c>
      <c r="N43" s="124" t="e">
        <f t="shared" si="22"/>
        <v>#REF!</v>
      </c>
    </row>
    <row r="44" spans="2:14" ht="12.75">
      <c r="B44" s="122">
        <v>5</v>
      </c>
      <c r="C44" s="121"/>
      <c r="D44" s="123" t="e">
        <f t="shared" si="15"/>
        <v>#REF!</v>
      </c>
      <c r="E44" s="123" t="e">
        <f t="shared" si="16"/>
        <v>#REF!</v>
      </c>
      <c r="F44" s="123" t="e">
        <f t="shared" si="17"/>
        <v>#REF!</v>
      </c>
      <c r="G44" s="124" t="e">
        <f t="shared" si="18"/>
        <v>#REF!</v>
      </c>
      <c r="H44" s="73"/>
      <c r="I44" s="122">
        <v>55</v>
      </c>
      <c r="J44" s="125"/>
      <c r="K44" s="123" t="e">
        <f t="shared" si="19"/>
        <v>#REF!</v>
      </c>
      <c r="L44" s="123" t="e">
        <f t="shared" si="20"/>
        <v>#REF!</v>
      </c>
      <c r="M44" s="123" t="e">
        <f t="shared" si="21"/>
        <v>#REF!</v>
      </c>
      <c r="N44" s="124" t="e">
        <f t="shared" si="22"/>
        <v>#REF!</v>
      </c>
    </row>
    <row r="45" spans="2:14" ht="12.75">
      <c r="B45" s="122">
        <v>6</v>
      </c>
      <c r="C45" s="121"/>
      <c r="D45" s="123" t="e">
        <f t="shared" si="15"/>
        <v>#REF!</v>
      </c>
      <c r="E45" s="123" t="e">
        <f t="shared" si="16"/>
        <v>#REF!</v>
      </c>
      <c r="F45" s="123" t="e">
        <f t="shared" si="17"/>
        <v>#REF!</v>
      </c>
      <c r="G45" s="124" t="e">
        <f t="shared" si="18"/>
        <v>#REF!</v>
      </c>
      <c r="H45" s="73"/>
      <c r="I45" s="122">
        <v>56</v>
      </c>
      <c r="J45" s="125"/>
      <c r="K45" s="123" t="e">
        <f t="shared" si="19"/>
        <v>#REF!</v>
      </c>
      <c r="L45" s="123" t="e">
        <f t="shared" si="20"/>
        <v>#REF!</v>
      </c>
      <c r="M45" s="123" t="e">
        <f t="shared" si="21"/>
        <v>#REF!</v>
      </c>
      <c r="N45" s="124" t="e">
        <f t="shared" si="22"/>
        <v>#REF!</v>
      </c>
    </row>
    <row r="46" spans="2:14" ht="12.75">
      <c r="B46" s="122">
        <v>7</v>
      </c>
      <c r="C46" s="121"/>
      <c r="D46" s="123" t="e">
        <f t="shared" si="15"/>
        <v>#REF!</v>
      </c>
      <c r="E46" s="123" t="e">
        <f t="shared" si="16"/>
        <v>#REF!</v>
      </c>
      <c r="F46" s="123" t="e">
        <f t="shared" si="17"/>
        <v>#REF!</v>
      </c>
      <c r="G46" s="124" t="e">
        <f t="shared" si="18"/>
        <v>#REF!</v>
      </c>
      <c r="H46" s="73"/>
      <c r="I46" s="122">
        <v>57</v>
      </c>
      <c r="J46" s="125"/>
      <c r="K46" s="123" t="e">
        <f t="shared" si="19"/>
        <v>#REF!</v>
      </c>
      <c r="L46" s="123" t="e">
        <f t="shared" si="20"/>
        <v>#REF!</v>
      </c>
      <c r="M46" s="123" t="e">
        <f t="shared" si="21"/>
        <v>#REF!</v>
      </c>
      <c r="N46" s="124" t="e">
        <f t="shared" si="22"/>
        <v>#REF!</v>
      </c>
    </row>
    <row r="47" spans="2:14" ht="12.75">
      <c r="B47" s="122">
        <v>8</v>
      </c>
      <c r="C47" s="121"/>
      <c r="D47" s="123" t="e">
        <f t="shared" si="15"/>
        <v>#REF!</v>
      </c>
      <c r="E47" s="123" t="e">
        <f t="shared" si="16"/>
        <v>#REF!</v>
      </c>
      <c r="F47" s="123" t="e">
        <f t="shared" si="17"/>
        <v>#REF!</v>
      </c>
      <c r="G47" s="124" t="e">
        <f t="shared" si="18"/>
        <v>#REF!</v>
      </c>
      <c r="H47" s="73"/>
      <c r="I47" s="122">
        <v>58</v>
      </c>
      <c r="J47" s="125"/>
      <c r="K47" s="123" t="e">
        <f t="shared" si="19"/>
        <v>#REF!</v>
      </c>
      <c r="L47" s="123" t="e">
        <f t="shared" si="20"/>
        <v>#REF!</v>
      </c>
      <c r="M47" s="123" t="e">
        <f t="shared" si="21"/>
        <v>#REF!</v>
      </c>
      <c r="N47" s="124" t="e">
        <f t="shared" si="22"/>
        <v>#REF!</v>
      </c>
    </row>
    <row r="48" spans="2:14" ht="12.75">
      <c r="B48" s="122">
        <v>9</v>
      </c>
      <c r="C48" s="121"/>
      <c r="D48" s="123" t="e">
        <f t="shared" si="15"/>
        <v>#REF!</v>
      </c>
      <c r="E48" s="123" t="e">
        <f t="shared" si="16"/>
        <v>#REF!</v>
      </c>
      <c r="F48" s="123" t="e">
        <f t="shared" si="17"/>
        <v>#REF!</v>
      </c>
      <c r="G48" s="124" t="e">
        <f t="shared" si="18"/>
        <v>#REF!</v>
      </c>
      <c r="H48" s="73"/>
      <c r="I48" s="122">
        <v>59</v>
      </c>
      <c r="J48" s="125"/>
      <c r="K48" s="123" t="e">
        <f t="shared" si="19"/>
        <v>#REF!</v>
      </c>
      <c r="L48" s="123" t="e">
        <f t="shared" si="20"/>
        <v>#REF!</v>
      </c>
      <c r="M48" s="123" t="e">
        <f t="shared" si="21"/>
        <v>#REF!</v>
      </c>
      <c r="N48" s="124" t="e">
        <f t="shared" si="22"/>
        <v>#REF!</v>
      </c>
    </row>
    <row r="49" spans="2:14" ht="12.75">
      <c r="B49" s="122">
        <v>10</v>
      </c>
      <c r="C49" s="121"/>
      <c r="D49" s="123" t="e">
        <f t="shared" si="15"/>
        <v>#REF!</v>
      </c>
      <c r="E49" s="123" t="e">
        <f t="shared" si="16"/>
        <v>#REF!</v>
      </c>
      <c r="F49" s="123" t="e">
        <f t="shared" si="17"/>
        <v>#REF!</v>
      </c>
      <c r="G49" s="124" t="e">
        <f t="shared" si="18"/>
        <v>#REF!</v>
      </c>
      <c r="H49" s="73"/>
      <c r="I49" s="122">
        <v>60</v>
      </c>
      <c r="J49" s="125"/>
      <c r="K49" s="123" t="e">
        <f t="shared" si="19"/>
        <v>#REF!</v>
      </c>
      <c r="L49" s="123" t="e">
        <f t="shared" si="20"/>
        <v>#REF!</v>
      </c>
      <c r="M49" s="123" t="e">
        <f t="shared" si="21"/>
        <v>#REF!</v>
      </c>
      <c r="N49" s="124" t="e">
        <f t="shared" si="22"/>
        <v>#REF!</v>
      </c>
    </row>
    <row r="50" spans="2:14" ht="12.75">
      <c r="B50" s="122">
        <v>11</v>
      </c>
      <c r="C50" s="121"/>
      <c r="D50" s="123" t="e">
        <f t="shared" si="15"/>
        <v>#REF!</v>
      </c>
      <c r="E50" s="123" t="e">
        <f t="shared" si="16"/>
        <v>#REF!</v>
      </c>
      <c r="F50" s="123" t="e">
        <f t="shared" si="17"/>
        <v>#REF!</v>
      </c>
      <c r="G50" s="124" t="e">
        <f t="shared" si="18"/>
        <v>#REF!</v>
      </c>
      <c r="H50" s="73"/>
      <c r="I50" s="122">
        <v>61</v>
      </c>
      <c r="J50" s="125"/>
      <c r="K50" s="123" t="e">
        <f t="shared" si="19"/>
        <v>#REF!</v>
      </c>
      <c r="L50" s="123" t="e">
        <f t="shared" si="20"/>
        <v>#REF!</v>
      </c>
      <c r="M50" s="123" t="e">
        <f t="shared" si="21"/>
        <v>#REF!</v>
      </c>
      <c r="N50" s="124" t="e">
        <f t="shared" si="22"/>
        <v>#REF!</v>
      </c>
    </row>
    <row r="51" spans="2:14" ht="12.75">
      <c r="B51" s="122">
        <v>12</v>
      </c>
      <c r="C51" s="121"/>
      <c r="D51" s="123" t="e">
        <f t="shared" si="15"/>
        <v>#REF!</v>
      </c>
      <c r="E51" s="123" t="e">
        <f t="shared" si="16"/>
        <v>#REF!</v>
      </c>
      <c r="F51" s="123" t="e">
        <f t="shared" si="17"/>
        <v>#REF!</v>
      </c>
      <c r="G51" s="124" t="e">
        <f t="shared" si="18"/>
        <v>#REF!</v>
      </c>
      <c r="H51" s="73"/>
      <c r="I51" s="122">
        <v>62</v>
      </c>
      <c r="J51" s="125"/>
      <c r="K51" s="123" t="e">
        <f t="shared" si="19"/>
        <v>#REF!</v>
      </c>
      <c r="L51" s="123" t="e">
        <f t="shared" si="20"/>
        <v>#REF!</v>
      </c>
      <c r="M51" s="123" t="e">
        <f t="shared" si="21"/>
        <v>#REF!</v>
      </c>
      <c r="N51" s="124" t="e">
        <f t="shared" si="22"/>
        <v>#REF!</v>
      </c>
    </row>
    <row r="52" spans="2:14" ht="12.75">
      <c r="B52" s="122">
        <v>13</v>
      </c>
      <c r="C52" s="121"/>
      <c r="D52" s="123" t="e">
        <f t="shared" si="15"/>
        <v>#REF!</v>
      </c>
      <c r="E52" s="123" t="e">
        <f t="shared" si="16"/>
        <v>#REF!</v>
      </c>
      <c r="F52" s="123" t="e">
        <f t="shared" si="17"/>
        <v>#REF!</v>
      </c>
      <c r="G52" s="124" t="e">
        <f t="shared" si="18"/>
        <v>#REF!</v>
      </c>
      <c r="H52" s="73"/>
      <c r="I52" s="122">
        <v>63</v>
      </c>
      <c r="J52" s="125"/>
      <c r="K52" s="123" t="e">
        <f t="shared" si="19"/>
        <v>#REF!</v>
      </c>
      <c r="L52" s="123" t="e">
        <f t="shared" si="20"/>
        <v>#REF!</v>
      </c>
      <c r="M52" s="123" t="e">
        <f t="shared" si="21"/>
        <v>#REF!</v>
      </c>
      <c r="N52" s="124" t="e">
        <f t="shared" si="22"/>
        <v>#REF!</v>
      </c>
    </row>
    <row r="53" spans="2:14" ht="12.75">
      <c r="B53" s="122">
        <v>14</v>
      </c>
      <c r="C53" s="121"/>
      <c r="D53" s="123" t="e">
        <f t="shared" si="15"/>
        <v>#REF!</v>
      </c>
      <c r="E53" s="123" t="e">
        <f t="shared" si="16"/>
        <v>#REF!</v>
      </c>
      <c r="F53" s="123" t="e">
        <f t="shared" si="17"/>
        <v>#REF!</v>
      </c>
      <c r="G53" s="124" t="e">
        <f t="shared" si="18"/>
        <v>#REF!</v>
      </c>
      <c r="H53" s="73"/>
      <c r="I53" s="122">
        <v>64</v>
      </c>
      <c r="J53" s="125"/>
      <c r="K53" s="123" t="e">
        <f t="shared" si="19"/>
        <v>#REF!</v>
      </c>
      <c r="L53" s="123" t="e">
        <f t="shared" si="20"/>
        <v>#REF!</v>
      </c>
      <c r="M53" s="123" t="e">
        <f t="shared" si="21"/>
        <v>#REF!</v>
      </c>
      <c r="N53" s="124" t="e">
        <f t="shared" si="22"/>
        <v>#REF!</v>
      </c>
    </row>
    <row r="54" spans="2:14" ht="12.75">
      <c r="B54" s="122">
        <v>15</v>
      </c>
      <c r="C54" s="121"/>
      <c r="D54" s="123" t="e">
        <f t="shared" si="15"/>
        <v>#REF!</v>
      </c>
      <c r="E54" s="123" t="e">
        <f t="shared" si="16"/>
        <v>#REF!</v>
      </c>
      <c r="F54" s="123" t="e">
        <f t="shared" si="17"/>
        <v>#REF!</v>
      </c>
      <c r="G54" s="124" t="e">
        <f t="shared" si="18"/>
        <v>#REF!</v>
      </c>
      <c r="H54" s="73"/>
      <c r="I54" s="122">
        <v>65</v>
      </c>
      <c r="J54" s="125"/>
      <c r="K54" s="123" t="e">
        <f t="shared" si="19"/>
        <v>#REF!</v>
      </c>
      <c r="L54" s="123" t="e">
        <f t="shared" si="20"/>
        <v>#REF!</v>
      </c>
      <c r="M54" s="123" t="e">
        <f t="shared" si="21"/>
        <v>#REF!</v>
      </c>
      <c r="N54" s="124" t="e">
        <f t="shared" si="22"/>
        <v>#REF!</v>
      </c>
    </row>
    <row r="55" spans="2:14" ht="12.75">
      <c r="B55" s="122">
        <v>16</v>
      </c>
      <c r="C55" s="121"/>
      <c r="D55" s="123" t="e">
        <f t="shared" si="15"/>
        <v>#REF!</v>
      </c>
      <c r="E55" s="123" t="e">
        <f t="shared" si="16"/>
        <v>#REF!</v>
      </c>
      <c r="F55" s="123" t="e">
        <f t="shared" si="17"/>
        <v>#REF!</v>
      </c>
      <c r="G55" s="124" t="e">
        <f t="shared" si="18"/>
        <v>#REF!</v>
      </c>
      <c r="H55" s="73"/>
      <c r="I55" s="122">
        <v>66</v>
      </c>
      <c r="J55" s="125"/>
      <c r="K55" s="123" t="e">
        <f t="shared" si="19"/>
        <v>#REF!</v>
      </c>
      <c r="L55" s="123" t="e">
        <f t="shared" si="20"/>
        <v>#REF!</v>
      </c>
      <c r="M55" s="123" t="e">
        <f t="shared" si="21"/>
        <v>#REF!</v>
      </c>
      <c r="N55" s="124" t="e">
        <f t="shared" si="22"/>
        <v>#REF!</v>
      </c>
    </row>
    <row r="56" spans="2:14" ht="12.75">
      <c r="B56" s="122">
        <v>17</v>
      </c>
      <c r="C56" s="121"/>
      <c r="D56" s="123" t="e">
        <f t="shared" si="15"/>
        <v>#REF!</v>
      </c>
      <c r="E56" s="123" t="e">
        <f t="shared" si="16"/>
        <v>#REF!</v>
      </c>
      <c r="F56" s="123" t="e">
        <f t="shared" si="17"/>
        <v>#REF!</v>
      </c>
      <c r="G56" s="124" t="e">
        <f t="shared" si="18"/>
        <v>#REF!</v>
      </c>
      <c r="H56" s="73"/>
      <c r="I56" s="122">
        <v>67</v>
      </c>
      <c r="J56" s="125"/>
      <c r="K56" s="123" t="e">
        <f t="shared" si="19"/>
        <v>#REF!</v>
      </c>
      <c r="L56" s="123" t="e">
        <f t="shared" si="20"/>
        <v>#REF!</v>
      </c>
      <c r="M56" s="123" t="e">
        <f t="shared" si="21"/>
        <v>#REF!</v>
      </c>
      <c r="N56" s="124" t="e">
        <f t="shared" si="22"/>
        <v>#REF!</v>
      </c>
    </row>
    <row r="57" spans="2:14" ht="12.75">
      <c r="B57" s="122">
        <v>18</v>
      </c>
      <c r="C57" s="126"/>
      <c r="D57" s="123" t="e">
        <f t="shared" si="15"/>
        <v>#REF!</v>
      </c>
      <c r="E57" s="123" t="e">
        <f t="shared" si="16"/>
        <v>#REF!</v>
      </c>
      <c r="F57" s="123" t="e">
        <f t="shared" si="17"/>
        <v>#REF!</v>
      </c>
      <c r="G57" s="124" t="e">
        <f t="shared" si="18"/>
        <v>#REF!</v>
      </c>
      <c r="H57" s="73"/>
      <c r="I57" s="122">
        <v>68</v>
      </c>
      <c r="J57" s="125"/>
      <c r="K57" s="123" t="e">
        <f t="shared" si="19"/>
        <v>#REF!</v>
      </c>
      <c r="L57" s="123" t="e">
        <f t="shared" si="20"/>
        <v>#REF!</v>
      </c>
      <c r="M57" s="123" t="e">
        <f t="shared" si="21"/>
        <v>#REF!</v>
      </c>
      <c r="N57" s="124" t="e">
        <f t="shared" si="22"/>
        <v>#REF!</v>
      </c>
    </row>
    <row r="58" spans="2:14" ht="12.75">
      <c r="B58" s="122">
        <v>19</v>
      </c>
      <c r="C58" s="126"/>
      <c r="D58" s="123" t="e">
        <f t="shared" si="15"/>
        <v>#REF!</v>
      </c>
      <c r="E58" s="123" t="e">
        <f t="shared" si="16"/>
        <v>#REF!</v>
      </c>
      <c r="F58" s="123" t="e">
        <f t="shared" si="17"/>
        <v>#REF!</v>
      </c>
      <c r="G58" s="124" t="e">
        <f t="shared" si="18"/>
        <v>#REF!</v>
      </c>
      <c r="H58" s="73"/>
      <c r="I58" s="122">
        <v>69</v>
      </c>
      <c r="J58" s="125"/>
      <c r="K58" s="123" t="e">
        <f t="shared" si="19"/>
        <v>#REF!</v>
      </c>
      <c r="L58" s="123" t="e">
        <f t="shared" si="20"/>
        <v>#REF!</v>
      </c>
      <c r="M58" s="123" t="e">
        <f t="shared" si="21"/>
        <v>#REF!</v>
      </c>
      <c r="N58" s="124" t="e">
        <f t="shared" si="22"/>
        <v>#REF!</v>
      </c>
    </row>
    <row r="59" spans="2:14" ht="12.75">
      <c r="B59" s="122">
        <v>20</v>
      </c>
      <c r="C59" s="126"/>
      <c r="D59" s="123" t="e">
        <f t="shared" si="15"/>
        <v>#REF!</v>
      </c>
      <c r="E59" s="123" t="e">
        <f t="shared" si="16"/>
        <v>#REF!</v>
      </c>
      <c r="F59" s="123" t="e">
        <f t="shared" si="17"/>
        <v>#REF!</v>
      </c>
      <c r="G59" s="124" t="e">
        <f t="shared" si="18"/>
        <v>#REF!</v>
      </c>
      <c r="H59" s="73"/>
      <c r="I59" s="122">
        <v>70</v>
      </c>
      <c r="J59" s="125"/>
      <c r="K59" s="123" t="e">
        <f t="shared" si="19"/>
        <v>#REF!</v>
      </c>
      <c r="L59" s="123" t="e">
        <f t="shared" si="20"/>
        <v>#REF!</v>
      </c>
      <c r="M59" s="123" t="e">
        <f t="shared" si="21"/>
        <v>#REF!</v>
      </c>
      <c r="N59" s="124" t="e">
        <f t="shared" si="22"/>
        <v>#REF!</v>
      </c>
    </row>
    <row r="60" spans="2:14" ht="12.75">
      <c r="B60" s="122">
        <v>21</v>
      </c>
      <c r="C60" s="126"/>
      <c r="D60" s="123" t="e">
        <f t="shared" si="15"/>
        <v>#REF!</v>
      </c>
      <c r="E60" s="123" t="e">
        <f t="shared" si="16"/>
        <v>#REF!</v>
      </c>
      <c r="F60" s="123" t="e">
        <f t="shared" si="17"/>
        <v>#REF!</v>
      </c>
      <c r="G60" s="124" t="e">
        <f t="shared" si="18"/>
        <v>#REF!</v>
      </c>
      <c r="H60" s="73"/>
      <c r="I60" s="122">
        <v>71</v>
      </c>
      <c r="J60" s="125"/>
      <c r="K60" s="123" t="e">
        <f t="shared" si="19"/>
        <v>#REF!</v>
      </c>
      <c r="L60" s="123" t="e">
        <f t="shared" si="20"/>
        <v>#REF!</v>
      </c>
      <c r="M60" s="123" t="e">
        <f t="shared" si="21"/>
        <v>#REF!</v>
      </c>
      <c r="N60" s="124" t="e">
        <f t="shared" si="22"/>
        <v>#REF!</v>
      </c>
    </row>
    <row r="61" spans="2:14" ht="12.75">
      <c r="B61" s="122">
        <v>22</v>
      </c>
      <c r="C61" s="126"/>
      <c r="D61" s="123" t="e">
        <f t="shared" si="15"/>
        <v>#REF!</v>
      </c>
      <c r="E61" s="123" t="e">
        <f t="shared" si="16"/>
        <v>#REF!</v>
      </c>
      <c r="F61" s="123" t="e">
        <f t="shared" si="17"/>
        <v>#REF!</v>
      </c>
      <c r="G61" s="124" t="e">
        <f t="shared" si="18"/>
        <v>#REF!</v>
      </c>
      <c r="H61" s="73"/>
      <c r="I61" s="122">
        <v>72</v>
      </c>
      <c r="J61" s="125"/>
      <c r="K61" s="123" t="e">
        <f t="shared" si="19"/>
        <v>#REF!</v>
      </c>
      <c r="L61" s="123" t="e">
        <f t="shared" si="20"/>
        <v>#REF!</v>
      </c>
      <c r="M61" s="123" t="e">
        <f t="shared" si="21"/>
        <v>#REF!</v>
      </c>
      <c r="N61" s="124" t="e">
        <f t="shared" si="22"/>
        <v>#REF!</v>
      </c>
    </row>
    <row r="62" spans="2:14" ht="12.75">
      <c r="B62" s="122">
        <v>23</v>
      </c>
      <c r="C62" s="126"/>
      <c r="D62" s="123" t="e">
        <f t="shared" si="15"/>
        <v>#REF!</v>
      </c>
      <c r="E62" s="123" t="e">
        <f t="shared" si="16"/>
        <v>#REF!</v>
      </c>
      <c r="F62" s="123" t="e">
        <f t="shared" si="17"/>
        <v>#REF!</v>
      </c>
      <c r="G62" s="124" t="e">
        <f t="shared" si="18"/>
        <v>#REF!</v>
      </c>
      <c r="H62" s="73"/>
      <c r="I62" s="122">
        <v>73</v>
      </c>
      <c r="J62" s="125"/>
      <c r="K62" s="123" t="e">
        <f t="shared" si="19"/>
        <v>#REF!</v>
      </c>
      <c r="L62" s="123" t="e">
        <f t="shared" si="20"/>
        <v>#REF!</v>
      </c>
      <c r="M62" s="123" t="e">
        <f t="shared" si="21"/>
        <v>#REF!</v>
      </c>
      <c r="N62" s="124" t="e">
        <f t="shared" si="22"/>
        <v>#REF!</v>
      </c>
    </row>
    <row r="63" spans="2:14" ht="12.75">
      <c r="B63" s="122">
        <v>24</v>
      </c>
      <c r="C63" s="126"/>
      <c r="D63" s="123" t="e">
        <f t="shared" si="15"/>
        <v>#REF!</v>
      </c>
      <c r="E63" s="123" t="e">
        <f t="shared" si="16"/>
        <v>#REF!</v>
      </c>
      <c r="F63" s="123" t="e">
        <f t="shared" si="17"/>
        <v>#REF!</v>
      </c>
      <c r="G63" s="124" t="e">
        <f t="shared" si="18"/>
        <v>#REF!</v>
      </c>
      <c r="H63" s="73"/>
      <c r="I63" s="122">
        <v>74</v>
      </c>
      <c r="J63" s="125"/>
      <c r="K63" s="123" t="e">
        <f t="shared" si="19"/>
        <v>#REF!</v>
      </c>
      <c r="L63" s="123" t="e">
        <f t="shared" si="20"/>
        <v>#REF!</v>
      </c>
      <c r="M63" s="123" t="e">
        <f t="shared" si="21"/>
        <v>#REF!</v>
      </c>
      <c r="N63" s="124" t="e">
        <f t="shared" si="22"/>
        <v>#REF!</v>
      </c>
    </row>
    <row r="64" spans="2:14" ht="12.75">
      <c r="B64" s="122">
        <v>25</v>
      </c>
      <c r="C64" s="126"/>
      <c r="D64" s="123" t="e">
        <f t="shared" si="15"/>
        <v>#REF!</v>
      </c>
      <c r="E64" s="123" t="e">
        <f t="shared" si="16"/>
        <v>#REF!</v>
      </c>
      <c r="F64" s="123" t="e">
        <f t="shared" si="17"/>
        <v>#REF!</v>
      </c>
      <c r="G64" s="124" t="e">
        <f t="shared" si="18"/>
        <v>#REF!</v>
      </c>
      <c r="H64" s="73"/>
      <c r="I64" s="122">
        <v>75</v>
      </c>
      <c r="J64" s="125"/>
      <c r="K64" s="123" t="e">
        <f t="shared" si="19"/>
        <v>#REF!</v>
      </c>
      <c r="L64" s="123" t="e">
        <f t="shared" si="20"/>
        <v>#REF!</v>
      </c>
      <c r="M64" s="123" t="e">
        <f t="shared" si="21"/>
        <v>#REF!</v>
      </c>
      <c r="N64" s="124" t="e">
        <f t="shared" si="22"/>
        <v>#REF!</v>
      </c>
    </row>
    <row r="65" spans="2:14" ht="12.75">
      <c r="B65" s="122">
        <v>26</v>
      </c>
      <c r="C65" s="126"/>
      <c r="D65" s="123" t="e">
        <f t="shared" si="15"/>
        <v>#REF!</v>
      </c>
      <c r="E65" s="123" t="e">
        <f t="shared" si="16"/>
        <v>#REF!</v>
      </c>
      <c r="F65" s="123" t="e">
        <f t="shared" si="17"/>
        <v>#REF!</v>
      </c>
      <c r="G65" s="124" t="e">
        <f t="shared" si="18"/>
        <v>#REF!</v>
      </c>
      <c r="H65" s="73"/>
      <c r="I65" s="122">
        <v>76</v>
      </c>
      <c r="J65" s="125"/>
      <c r="K65" s="123" t="e">
        <f t="shared" si="19"/>
        <v>#REF!</v>
      </c>
      <c r="L65" s="123" t="e">
        <f t="shared" si="20"/>
        <v>#REF!</v>
      </c>
      <c r="M65" s="123" t="e">
        <f t="shared" si="21"/>
        <v>#REF!</v>
      </c>
      <c r="N65" s="124" t="e">
        <f t="shared" si="22"/>
        <v>#REF!</v>
      </c>
    </row>
    <row r="66" spans="2:14" ht="12.75">
      <c r="B66" s="122">
        <v>27</v>
      </c>
      <c r="C66" s="126"/>
      <c r="D66" s="123" t="e">
        <f t="shared" si="15"/>
        <v>#REF!</v>
      </c>
      <c r="E66" s="123" t="e">
        <f t="shared" si="16"/>
        <v>#REF!</v>
      </c>
      <c r="F66" s="123" t="e">
        <f t="shared" si="17"/>
        <v>#REF!</v>
      </c>
      <c r="G66" s="124" t="e">
        <f t="shared" si="18"/>
        <v>#REF!</v>
      </c>
      <c r="H66" s="73"/>
      <c r="I66" s="122">
        <v>77</v>
      </c>
      <c r="J66" s="125"/>
      <c r="K66" s="123" t="e">
        <f t="shared" si="19"/>
        <v>#REF!</v>
      </c>
      <c r="L66" s="123" t="e">
        <f t="shared" si="20"/>
        <v>#REF!</v>
      </c>
      <c r="M66" s="123" t="e">
        <f t="shared" si="21"/>
        <v>#REF!</v>
      </c>
      <c r="N66" s="124" t="e">
        <f t="shared" si="22"/>
        <v>#REF!</v>
      </c>
    </row>
    <row r="67" spans="2:14" ht="12.75">
      <c r="B67" s="122">
        <v>28</v>
      </c>
      <c r="C67" s="126"/>
      <c r="D67" s="123" t="e">
        <f t="shared" si="15"/>
        <v>#REF!</v>
      </c>
      <c r="E67" s="123" t="e">
        <f t="shared" si="16"/>
        <v>#REF!</v>
      </c>
      <c r="F67" s="123" t="e">
        <f t="shared" si="17"/>
        <v>#REF!</v>
      </c>
      <c r="G67" s="124" t="e">
        <f t="shared" si="18"/>
        <v>#REF!</v>
      </c>
      <c r="H67" s="73"/>
      <c r="I67" s="122">
        <v>78</v>
      </c>
      <c r="J67" s="125"/>
      <c r="K67" s="123" t="e">
        <f t="shared" si="19"/>
        <v>#REF!</v>
      </c>
      <c r="L67" s="123" t="e">
        <f t="shared" si="20"/>
        <v>#REF!</v>
      </c>
      <c r="M67" s="123" t="e">
        <f t="shared" si="21"/>
        <v>#REF!</v>
      </c>
      <c r="N67" s="124" t="e">
        <f t="shared" si="22"/>
        <v>#REF!</v>
      </c>
    </row>
    <row r="68" spans="2:14" ht="12.75">
      <c r="B68" s="122">
        <v>29</v>
      </c>
      <c r="C68" s="126"/>
      <c r="D68" s="123" t="e">
        <f t="shared" si="15"/>
        <v>#REF!</v>
      </c>
      <c r="E68" s="123" t="e">
        <f t="shared" si="16"/>
        <v>#REF!</v>
      </c>
      <c r="F68" s="123" t="e">
        <f t="shared" si="17"/>
        <v>#REF!</v>
      </c>
      <c r="G68" s="124" t="e">
        <f t="shared" si="18"/>
        <v>#REF!</v>
      </c>
      <c r="H68" s="73"/>
      <c r="I68" s="122">
        <v>79</v>
      </c>
      <c r="J68" s="125"/>
      <c r="K68" s="123" t="e">
        <f t="shared" si="19"/>
        <v>#REF!</v>
      </c>
      <c r="L68" s="123" t="e">
        <f t="shared" si="20"/>
        <v>#REF!</v>
      </c>
      <c r="M68" s="123" t="e">
        <f t="shared" si="21"/>
        <v>#REF!</v>
      </c>
      <c r="N68" s="124" t="e">
        <f t="shared" si="22"/>
        <v>#REF!</v>
      </c>
    </row>
    <row r="69" spans="2:14" ht="12.75">
      <c r="B69" s="122">
        <v>30</v>
      </c>
      <c r="C69" s="126"/>
      <c r="D69" s="123" t="e">
        <f t="shared" si="15"/>
        <v>#REF!</v>
      </c>
      <c r="E69" s="123" t="e">
        <f t="shared" si="16"/>
        <v>#REF!</v>
      </c>
      <c r="F69" s="123" t="e">
        <f t="shared" si="17"/>
        <v>#REF!</v>
      </c>
      <c r="G69" s="124" t="e">
        <f t="shared" si="18"/>
        <v>#REF!</v>
      </c>
      <c r="H69" s="73"/>
      <c r="I69" s="122">
        <v>80</v>
      </c>
      <c r="J69" s="125"/>
      <c r="K69" s="123" t="e">
        <f t="shared" si="19"/>
        <v>#REF!</v>
      </c>
      <c r="L69" s="123" t="e">
        <f t="shared" si="20"/>
        <v>#REF!</v>
      </c>
      <c r="M69" s="123" t="e">
        <f t="shared" si="21"/>
        <v>#REF!</v>
      </c>
      <c r="N69" s="124" t="e">
        <f t="shared" si="22"/>
        <v>#REF!</v>
      </c>
    </row>
    <row r="70" spans="2:14" ht="12.75">
      <c r="B70" s="122">
        <v>31</v>
      </c>
      <c r="C70" s="126"/>
      <c r="D70" s="123" t="e">
        <f t="shared" si="15"/>
        <v>#REF!</v>
      </c>
      <c r="E70" s="123" t="e">
        <f t="shared" si="16"/>
        <v>#REF!</v>
      </c>
      <c r="F70" s="123" t="e">
        <f t="shared" si="17"/>
        <v>#REF!</v>
      </c>
      <c r="G70" s="124" t="e">
        <f t="shared" si="18"/>
        <v>#REF!</v>
      </c>
      <c r="H70" s="73"/>
      <c r="I70" s="122">
        <v>81</v>
      </c>
      <c r="J70" s="125"/>
      <c r="K70" s="123" t="e">
        <f t="shared" si="19"/>
        <v>#REF!</v>
      </c>
      <c r="L70" s="123" t="e">
        <f t="shared" si="20"/>
        <v>#REF!</v>
      </c>
      <c r="M70" s="123" t="e">
        <f t="shared" si="21"/>
        <v>#REF!</v>
      </c>
      <c r="N70" s="124" t="e">
        <f t="shared" si="22"/>
        <v>#REF!</v>
      </c>
    </row>
    <row r="71" spans="2:14" ht="12.75">
      <c r="B71" s="122">
        <v>32</v>
      </c>
      <c r="C71" s="125"/>
      <c r="D71" s="123" t="e">
        <f t="shared" si="15"/>
        <v>#REF!</v>
      </c>
      <c r="E71" s="123" t="e">
        <f t="shared" si="16"/>
        <v>#REF!</v>
      </c>
      <c r="F71" s="123" t="e">
        <f t="shared" si="17"/>
        <v>#REF!</v>
      </c>
      <c r="G71" s="124" t="e">
        <f t="shared" si="18"/>
        <v>#REF!</v>
      </c>
      <c r="H71" s="73"/>
      <c r="I71" s="122">
        <v>82</v>
      </c>
      <c r="J71" s="125"/>
      <c r="K71" s="123" t="e">
        <f t="shared" si="19"/>
        <v>#REF!</v>
      </c>
      <c r="L71" s="123" t="e">
        <f t="shared" si="20"/>
        <v>#REF!</v>
      </c>
      <c r="M71" s="123" t="e">
        <f t="shared" si="21"/>
        <v>#REF!</v>
      </c>
      <c r="N71" s="124" t="e">
        <f t="shared" si="22"/>
        <v>#REF!</v>
      </c>
    </row>
    <row r="72" spans="2:14" ht="12.75">
      <c r="B72" s="122">
        <v>33</v>
      </c>
      <c r="C72" s="125"/>
      <c r="D72" s="123" t="e">
        <f t="shared" si="15"/>
        <v>#REF!</v>
      </c>
      <c r="E72" s="123" t="e">
        <f t="shared" si="16"/>
        <v>#REF!</v>
      </c>
      <c r="F72" s="123" t="e">
        <f t="shared" si="17"/>
        <v>#REF!</v>
      </c>
      <c r="G72" s="124" t="e">
        <f t="shared" si="18"/>
        <v>#REF!</v>
      </c>
      <c r="H72" s="73"/>
      <c r="I72" s="122">
        <v>83</v>
      </c>
      <c r="J72" s="125"/>
      <c r="K72" s="123" t="e">
        <f t="shared" si="19"/>
        <v>#REF!</v>
      </c>
      <c r="L72" s="123" t="e">
        <f t="shared" si="20"/>
        <v>#REF!</v>
      </c>
      <c r="M72" s="123" t="e">
        <f t="shared" si="21"/>
        <v>#REF!</v>
      </c>
      <c r="N72" s="124" t="e">
        <f t="shared" si="22"/>
        <v>#REF!</v>
      </c>
    </row>
    <row r="73" spans="2:14" ht="12.75">
      <c r="B73" s="122">
        <v>34</v>
      </c>
      <c r="C73" s="125"/>
      <c r="D73" s="123" t="e">
        <f t="shared" si="15"/>
        <v>#REF!</v>
      </c>
      <c r="E73" s="123" t="e">
        <f t="shared" si="16"/>
        <v>#REF!</v>
      </c>
      <c r="F73" s="123" t="e">
        <f t="shared" si="17"/>
        <v>#REF!</v>
      </c>
      <c r="G73" s="124" t="e">
        <f t="shared" si="18"/>
        <v>#REF!</v>
      </c>
      <c r="H73" s="73"/>
      <c r="I73" s="122">
        <v>84</v>
      </c>
      <c r="J73" s="125"/>
      <c r="K73" s="123" t="e">
        <f t="shared" si="19"/>
        <v>#REF!</v>
      </c>
      <c r="L73" s="123" t="e">
        <f t="shared" si="20"/>
        <v>#REF!</v>
      </c>
      <c r="M73" s="123" t="e">
        <f t="shared" si="21"/>
        <v>#REF!</v>
      </c>
      <c r="N73" s="124" t="e">
        <f t="shared" si="22"/>
        <v>#REF!</v>
      </c>
    </row>
    <row r="74" spans="2:14" ht="12.75">
      <c r="B74" s="122">
        <v>35</v>
      </c>
      <c r="C74" s="125"/>
      <c r="D74" s="123" t="e">
        <f t="shared" si="15"/>
        <v>#REF!</v>
      </c>
      <c r="E74" s="123" t="e">
        <f t="shared" si="16"/>
        <v>#REF!</v>
      </c>
      <c r="F74" s="123" t="e">
        <f t="shared" si="17"/>
        <v>#REF!</v>
      </c>
      <c r="G74" s="124" t="e">
        <f t="shared" si="18"/>
        <v>#REF!</v>
      </c>
      <c r="H74" s="73"/>
      <c r="I74" s="122">
        <v>85</v>
      </c>
      <c r="J74" s="125"/>
      <c r="K74" s="123" t="e">
        <f t="shared" si="19"/>
        <v>#REF!</v>
      </c>
      <c r="L74" s="123" t="e">
        <f t="shared" si="20"/>
        <v>#REF!</v>
      </c>
      <c r="M74" s="123" t="e">
        <f t="shared" si="21"/>
        <v>#REF!</v>
      </c>
      <c r="N74" s="124" t="e">
        <f t="shared" si="22"/>
        <v>#REF!</v>
      </c>
    </row>
    <row r="75" spans="2:14" ht="12.75">
      <c r="B75" s="122">
        <v>36</v>
      </c>
      <c r="C75" s="125"/>
      <c r="D75" s="123" t="e">
        <f t="shared" si="15"/>
        <v>#REF!</v>
      </c>
      <c r="E75" s="123" t="e">
        <f t="shared" si="16"/>
        <v>#REF!</v>
      </c>
      <c r="F75" s="123" t="e">
        <f t="shared" si="17"/>
        <v>#REF!</v>
      </c>
      <c r="G75" s="124" t="e">
        <f t="shared" si="18"/>
        <v>#REF!</v>
      </c>
      <c r="H75" s="73"/>
      <c r="I75" s="122">
        <v>86</v>
      </c>
      <c r="J75" s="125"/>
      <c r="K75" s="123" t="e">
        <f t="shared" si="19"/>
        <v>#REF!</v>
      </c>
      <c r="L75" s="123" t="e">
        <f t="shared" si="20"/>
        <v>#REF!</v>
      </c>
      <c r="M75" s="123" t="e">
        <f t="shared" si="21"/>
        <v>#REF!</v>
      </c>
      <c r="N75" s="124" t="e">
        <f t="shared" si="22"/>
        <v>#REF!</v>
      </c>
    </row>
    <row r="76" spans="2:14" ht="12.75">
      <c r="B76" s="122">
        <v>37</v>
      </c>
      <c r="C76" s="125"/>
      <c r="D76" s="123" t="e">
        <f t="shared" si="15"/>
        <v>#REF!</v>
      </c>
      <c r="E76" s="123" t="e">
        <f t="shared" si="16"/>
        <v>#REF!</v>
      </c>
      <c r="F76" s="123" t="e">
        <f t="shared" si="17"/>
        <v>#REF!</v>
      </c>
      <c r="G76" s="124" t="e">
        <f t="shared" si="18"/>
        <v>#REF!</v>
      </c>
      <c r="H76" s="73"/>
      <c r="I76" s="122">
        <v>87</v>
      </c>
      <c r="J76" s="125"/>
      <c r="K76" s="123" t="e">
        <f t="shared" si="19"/>
        <v>#REF!</v>
      </c>
      <c r="L76" s="123" t="e">
        <f t="shared" si="20"/>
        <v>#REF!</v>
      </c>
      <c r="M76" s="123" t="e">
        <f t="shared" si="21"/>
        <v>#REF!</v>
      </c>
      <c r="N76" s="124" t="e">
        <f t="shared" si="22"/>
        <v>#REF!</v>
      </c>
    </row>
    <row r="77" spans="2:14" ht="12.75">
      <c r="B77" s="122">
        <v>38</v>
      </c>
      <c r="C77" s="125"/>
      <c r="D77" s="123" t="e">
        <f t="shared" si="15"/>
        <v>#REF!</v>
      </c>
      <c r="E77" s="123" t="e">
        <f t="shared" si="16"/>
        <v>#REF!</v>
      </c>
      <c r="F77" s="123" t="e">
        <f t="shared" si="17"/>
        <v>#REF!</v>
      </c>
      <c r="G77" s="124" t="e">
        <f t="shared" si="18"/>
        <v>#REF!</v>
      </c>
      <c r="H77" s="73"/>
      <c r="I77" s="122">
        <v>88</v>
      </c>
      <c r="J77" s="125"/>
      <c r="K77" s="123" t="e">
        <f t="shared" si="19"/>
        <v>#REF!</v>
      </c>
      <c r="L77" s="123" t="e">
        <f t="shared" si="20"/>
        <v>#REF!</v>
      </c>
      <c r="M77" s="123" t="e">
        <f t="shared" si="21"/>
        <v>#REF!</v>
      </c>
      <c r="N77" s="124" t="e">
        <f t="shared" si="22"/>
        <v>#REF!</v>
      </c>
    </row>
    <row r="78" spans="2:14" ht="12.75">
      <c r="B78" s="122">
        <v>39</v>
      </c>
      <c r="C78" s="125"/>
      <c r="D78" s="123" t="e">
        <f t="shared" si="15"/>
        <v>#REF!</v>
      </c>
      <c r="E78" s="123" t="e">
        <f t="shared" si="16"/>
        <v>#REF!</v>
      </c>
      <c r="F78" s="123" t="e">
        <f t="shared" si="17"/>
        <v>#REF!</v>
      </c>
      <c r="G78" s="124" t="e">
        <f t="shared" si="18"/>
        <v>#REF!</v>
      </c>
      <c r="H78" s="73"/>
      <c r="I78" s="122">
        <v>89</v>
      </c>
      <c r="J78" s="125"/>
      <c r="K78" s="123" t="e">
        <f t="shared" si="19"/>
        <v>#REF!</v>
      </c>
      <c r="L78" s="123" t="e">
        <f t="shared" si="20"/>
        <v>#REF!</v>
      </c>
      <c r="M78" s="123" t="e">
        <f t="shared" si="21"/>
        <v>#REF!</v>
      </c>
      <c r="N78" s="124" t="e">
        <f t="shared" si="22"/>
        <v>#REF!</v>
      </c>
    </row>
    <row r="79" spans="2:14" ht="12.75">
      <c r="B79" s="122">
        <v>40</v>
      </c>
      <c r="C79" s="125"/>
      <c r="D79" s="123" t="e">
        <f t="shared" si="15"/>
        <v>#REF!</v>
      </c>
      <c r="E79" s="123" t="e">
        <f t="shared" si="16"/>
        <v>#REF!</v>
      </c>
      <c r="F79" s="123" t="e">
        <f t="shared" si="17"/>
        <v>#REF!</v>
      </c>
      <c r="G79" s="124" t="e">
        <f t="shared" si="18"/>
        <v>#REF!</v>
      </c>
      <c r="H79" s="73"/>
      <c r="I79" s="122">
        <v>90</v>
      </c>
      <c r="J79" s="125"/>
      <c r="K79" s="123" t="e">
        <f t="shared" si="19"/>
        <v>#REF!</v>
      </c>
      <c r="L79" s="123" t="e">
        <f t="shared" si="20"/>
        <v>#REF!</v>
      </c>
      <c r="M79" s="123" t="e">
        <f t="shared" si="21"/>
        <v>#REF!</v>
      </c>
      <c r="N79" s="124" t="e">
        <f t="shared" si="22"/>
        <v>#REF!</v>
      </c>
    </row>
    <row r="80" spans="2:14" ht="12.75">
      <c r="B80" s="122">
        <v>41</v>
      </c>
      <c r="C80" s="125"/>
      <c r="D80" s="123" t="e">
        <f t="shared" si="15"/>
        <v>#REF!</v>
      </c>
      <c r="E80" s="123" t="e">
        <f t="shared" si="16"/>
        <v>#REF!</v>
      </c>
      <c r="F80" s="123" t="e">
        <f t="shared" si="17"/>
        <v>#REF!</v>
      </c>
      <c r="G80" s="124" t="e">
        <f t="shared" si="18"/>
        <v>#REF!</v>
      </c>
      <c r="H80" s="73"/>
      <c r="I80" s="122">
        <v>91</v>
      </c>
      <c r="J80" s="125"/>
      <c r="K80" s="123" t="e">
        <f t="shared" si="19"/>
        <v>#REF!</v>
      </c>
      <c r="L80" s="123" t="e">
        <f t="shared" si="20"/>
        <v>#REF!</v>
      </c>
      <c r="M80" s="123" t="e">
        <f t="shared" si="21"/>
        <v>#REF!</v>
      </c>
      <c r="N80" s="124" t="e">
        <f t="shared" si="22"/>
        <v>#REF!</v>
      </c>
    </row>
    <row r="81" spans="2:14" ht="12.75">
      <c r="B81" s="122">
        <v>42</v>
      </c>
      <c r="C81" s="125"/>
      <c r="D81" s="123" t="e">
        <f t="shared" si="15"/>
        <v>#REF!</v>
      </c>
      <c r="E81" s="123" t="e">
        <f t="shared" si="16"/>
        <v>#REF!</v>
      </c>
      <c r="F81" s="123" t="e">
        <f t="shared" si="17"/>
        <v>#REF!</v>
      </c>
      <c r="G81" s="124" t="e">
        <f t="shared" si="18"/>
        <v>#REF!</v>
      </c>
      <c r="H81" s="73"/>
      <c r="I81" s="122">
        <v>92</v>
      </c>
      <c r="J81" s="125"/>
      <c r="K81" s="123" t="e">
        <f t="shared" si="19"/>
        <v>#REF!</v>
      </c>
      <c r="L81" s="123" t="e">
        <f t="shared" si="20"/>
        <v>#REF!</v>
      </c>
      <c r="M81" s="123" t="e">
        <f t="shared" si="21"/>
        <v>#REF!</v>
      </c>
      <c r="N81" s="124" t="e">
        <f t="shared" si="22"/>
        <v>#REF!</v>
      </c>
    </row>
    <row r="82" spans="2:14" ht="12.75">
      <c r="B82" s="122">
        <v>43</v>
      </c>
      <c r="C82" s="125"/>
      <c r="D82" s="123" t="e">
        <f t="shared" si="15"/>
        <v>#REF!</v>
      </c>
      <c r="E82" s="123" t="e">
        <f t="shared" si="16"/>
        <v>#REF!</v>
      </c>
      <c r="F82" s="123" t="e">
        <f t="shared" si="17"/>
        <v>#REF!</v>
      </c>
      <c r="G82" s="124" t="e">
        <f t="shared" si="18"/>
        <v>#REF!</v>
      </c>
      <c r="H82" s="73"/>
      <c r="I82" s="122">
        <v>93</v>
      </c>
      <c r="J82" s="125"/>
      <c r="K82" s="123" t="e">
        <f t="shared" si="19"/>
        <v>#REF!</v>
      </c>
      <c r="L82" s="123" t="e">
        <f t="shared" si="20"/>
        <v>#REF!</v>
      </c>
      <c r="M82" s="123" t="e">
        <f t="shared" si="21"/>
        <v>#REF!</v>
      </c>
      <c r="N82" s="124" t="e">
        <f t="shared" si="22"/>
        <v>#REF!</v>
      </c>
    </row>
    <row r="83" spans="2:14" ht="12.75">
      <c r="B83" s="122">
        <v>44</v>
      </c>
      <c r="C83" s="125"/>
      <c r="D83" s="123" t="e">
        <f t="shared" si="15"/>
        <v>#REF!</v>
      </c>
      <c r="E83" s="123" t="e">
        <f t="shared" si="16"/>
        <v>#REF!</v>
      </c>
      <c r="F83" s="123" t="e">
        <f t="shared" si="17"/>
        <v>#REF!</v>
      </c>
      <c r="G83" s="124" t="e">
        <f t="shared" si="18"/>
        <v>#REF!</v>
      </c>
      <c r="H83" s="73"/>
      <c r="I83" s="122">
        <v>94</v>
      </c>
      <c r="J83" s="125"/>
      <c r="K83" s="123" t="e">
        <f t="shared" si="19"/>
        <v>#REF!</v>
      </c>
      <c r="L83" s="123" t="e">
        <f t="shared" si="20"/>
        <v>#REF!</v>
      </c>
      <c r="M83" s="123" t="e">
        <f t="shared" si="21"/>
        <v>#REF!</v>
      </c>
      <c r="N83" s="124" t="e">
        <f t="shared" si="22"/>
        <v>#REF!</v>
      </c>
    </row>
    <row r="84" spans="2:14" ht="12.75">
      <c r="B84" s="122">
        <v>45</v>
      </c>
      <c r="C84" s="125"/>
      <c r="D84" s="123" t="e">
        <f t="shared" si="15"/>
        <v>#REF!</v>
      </c>
      <c r="E84" s="123" t="e">
        <f t="shared" si="16"/>
        <v>#REF!</v>
      </c>
      <c r="F84" s="123" t="e">
        <f t="shared" si="17"/>
        <v>#REF!</v>
      </c>
      <c r="G84" s="124" t="e">
        <f t="shared" si="18"/>
        <v>#REF!</v>
      </c>
      <c r="H84" s="73"/>
      <c r="I84" s="122">
        <v>95</v>
      </c>
      <c r="J84" s="125"/>
      <c r="K84" s="123" t="e">
        <f t="shared" si="19"/>
        <v>#REF!</v>
      </c>
      <c r="L84" s="123" t="e">
        <f t="shared" si="20"/>
        <v>#REF!</v>
      </c>
      <c r="M84" s="123" t="e">
        <f t="shared" si="21"/>
        <v>#REF!</v>
      </c>
      <c r="N84" s="124" t="e">
        <f t="shared" si="22"/>
        <v>#REF!</v>
      </c>
    </row>
    <row r="85" spans="2:14" ht="12.75">
      <c r="B85" s="122">
        <v>46</v>
      </c>
      <c r="C85" s="125"/>
      <c r="D85" s="123" t="e">
        <f t="shared" si="15"/>
        <v>#REF!</v>
      </c>
      <c r="E85" s="123" t="e">
        <f t="shared" si="16"/>
        <v>#REF!</v>
      </c>
      <c r="F85" s="123" t="e">
        <f t="shared" si="17"/>
        <v>#REF!</v>
      </c>
      <c r="G85" s="124" t="e">
        <f t="shared" si="18"/>
        <v>#REF!</v>
      </c>
      <c r="H85" s="73"/>
      <c r="I85" s="122">
        <v>96</v>
      </c>
      <c r="J85" s="125"/>
      <c r="K85" s="123" t="e">
        <f t="shared" si="19"/>
        <v>#REF!</v>
      </c>
      <c r="L85" s="123" t="e">
        <f t="shared" si="20"/>
        <v>#REF!</v>
      </c>
      <c r="M85" s="123" t="e">
        <f t="shared" si="21"/>
        <v>#REF!</v>
      </c>
      <c r="N85" s="124" t="e">
        <f t="shared" si="22"/>
        <v>#REF!</v>
      </c>
    </row>
    <row r="86" spans="2:14" ht="12.75">
      <c r="B86" s="122">
        <v>47</v>
      </c>
      <c r="C86" s="125"/>
      <c r="D86" s="123" t="e">
        <f t="shared" si="15"/>
        <v>#REF!</v>
      </c>
      <c r="E86" s="123" t="e">
        <f t="shared" si="16"/>
        <v>#REF!</v>
      </c>
      <c r="F86" s="123" t="e">
        <f t="shared" si="17"/>
        <v>#REF!</v>
      </c>
      <c r="G86" s="124" t="e">
        <f t="shared" si="18"/>
        <v>#REF!</v>
      </c>
      <c r="H86" s="73"/>
      <c r="I86" s="122">
        <v>97</v>
      </c>
      <c r="J86" s="125"/>
      <c r="K86" s="123" t="e">
        <f t="shared" si="19"/>
        <v>#REF!</v>
      </c>
      <c r="L86" s="123" t="e">
        <f t="shared" si="20"/>
        <v>#REF!</v>
      </c>
      <c r="M86" s="123" t="e">
        <f t="shared" si="21"/>
        <v>#REF!</v>
      </c>
      <c r="N86" s="124" t="e">
        <f t="shared" si="22"/>
        <v>#REF!</v>
      </c>
    </row>
    <row r="87" spans="2:14" ht="12.75">
      <c r="B87" s="122">
        <v>48</v>
      </c>
      <c r="C87" s="125"/>
      <c r="D87" s="123" t="e">
        <f t="shared" si="15"/>
        <v>#REF!</v>
      </c>
      <c r="E87" s="123" t="e">
        <f t="shared" si="16"/>
        <v>#REF!</v>
      </c>
      <c r="F87" s="123" t="e">
        <f t="shared" si="17"/>
        <v>#REF!</v>
      </c>
      <c r="G87" s="124" t="e">
        <f t="shared" si="18"/>
        <v>#REF!</v>
      </c>
      <c r="H87" s="73"/>
      <c r="I87" s="122">
        <v>98</v>
      </c>
      <c r="J87" s="125"/>
      <c r="K87" s="123" t="e">
        <f t="shared" si="19"/>
        <v>#REF!</v>
      </c>
      <c r="L87" s="123" t="e">
        <f t="shared" si="20"/>
        <v>#REF!</v>
      </c>
      <c r="M87" s="123" t="e">
        <f t="shared" si="21"/>
        <v>#REF!</v>
      </c>
      <c r="N87" s="124" t="e">
        <f t="shared" si="22"/>
        <v>#REF!</v>
      </c>
    </row>
    <row r="88" spans="2:14" ht="12.75">
      <c r="B88" s="122">
        <v>49</v>
      </c>
      <c r="C88" s="125"/>
      <c r="D88" s="123" t="e">
        <f t="shared" si="15"/>
        <v>#REF!</v>
      </c>
      <c r="E88" s="123" t="e">
        <f t="shared" si="16"/>
        <v>#REF!</v>
      </c>
      <c r="F88" s="123" t="e">
        <f t="shared" si="17"/>
        <v>#REF!</v>
      </c>
      <c r="G88" s="124" t="e">
        <f t="shared" si="18"/>
        <v>#REF!</v>
      </c>
      <c r="H88" s="73"/>
      <c r="I88" s="122">
        <v>99</v>
      </c>
      <c r="J88" s="125"/>
      <c r="K88" s="123" t="e">
        <f t="shared" si="19"/>
        <v>#REF!</v>
      </c>
      <c r="L88" s="123" t="e">
        <f t="shared" si="20"/>
        <v>#REF!</v>
      </c>
      <c r="M88" s="123" t="e">
        <f t="shared" si="21"/>
        <v>#REF!</v>
      </c>
      <c r="N88" s="124" t="e">
        <f t="shared" si="22"/>
        <v>#REF!</v>
      </c>
    </row>
    <row r="89" spans="2:14" ht="12.75">
      <c r="B89" s="127">
        <v>50</v>
      </c>
      <c r="C89" s="128"/>
      <c r="D89" s="129" t="e">
        <f t="shared" si="15"/>
        <v>#REF!</v>
      </c>
      <c r="E89" s="129" t="e">
        <f t="shared" si="16"/>
        <v>#REF!</v>
      </c>
      <c r="F89" s="129" t="e">
        <f t="shared" si="17"/>
        <v>#REF!</v>
      </c>
      <c r="G89" s="130" t="e">
        <f t="shared" si="18"/>
        <v>#REF!</v>
      </c>
      <c r="H89" s="73"/>
      <c r="I89" s="127">
        <v>100</v>
      </c>
      <c r="J89" s="128"/>
      <c r="K89" s="129" t="e">
        <f t="shared" si="19"/>
        <v>#REF!</v>
      </c>
      <c r="L89" s="129" t="e">
        <f t="shared" si="20"/>
        <v>#REF!</v>
      </c>
      <c r="M89" s="129" t="e">
        <f t="shared" si="21"/>
        <v>#REF!</v>
      </c>
      <c r="N89" s="130" t="e">
        <f t="shared" si="22"/>
        <v>#REF!</v>
      </c>
    </row>
    <row r="90" spans="2:14" ht="6" customHeight="1"/>
    <row r="91" spans="2:14" ht="12.75">
      <c r="N91" s="131" t="s">
        <v>53</v>
      </c>
    </row>
    <row r="92" spans="2:14" ht="12.75"/>
    <row r="93" spans="2:14" ht="12.75">
      <c r="B93" s="132" t="s">
        <v>54</v>
      </c>
    </row>
    <row r="94" spans="2:14" ht="12.75">
      <c r="B94" s="133" t="s">
        <v>55</v>
      </c>
    </row>
    <row r="95" spans="2:14" ht="12.75">
      <c r="B95" s="133" t="s">
        <v>56</v>
      </c>
    </row>
  </sheetData>
  <sheetProtection algorithmName="SHA-512" hashValue="jdLnNBFR/gAhlcrockjCpqvYhabnrWDp56ARIXyghvsauLqsVJP+qchHd0eMe26IolM+YzLUKQvvoAB+A06v+w==" saltValue="UU/n9mvUz9yDd5TUpXwZwA==" spinCount="100000" sheet="1" objects="1" scenarios="1" selectLockedCells="1" selectUnlockedCells="1"/>
  <autoFilter ref="B7:H29" xr:uid="{00000000-0009-0000-0000-000001000000}">
    <sortState xmlns:xlrd2="http://schemas.microsoft.com/office/spreadsheetml/2017/richdata2" ref="B8:H159">
      <sortCondition ref="D7:D67"/>
    </sortState>
  </autoFilter>
  <mergeCells count="6">
    <mergeCell ref="B37:M37"/>
    <mergeCell ref="D2:L2"/>
    <mergeCell ref="D3:L3"/>
    <mergeCell ref="B5:F5"/>
    <mergeCell ref="G5:K5"/>
    <mergeCell ref="L5:N5"/>
  </mergeCells>
  <pageMargins left="0.6692913385826772" right="0.35433070866141736" top="0.19685039370078741" bottom="0.11811023622047245" header="0.59055118110236227" footer="0"/>
  <pageSetup scale="75" orientation="landscape" r:id="rId1"/>
  <headerFooter alignWithMargins="0">
    <oddHeader>&amp;R&amp;P de &amp;N</oddHeader>
    <oddFooter>&amp;L&amp;7GIT DE VALORACIÓN ECONÓMICA&amp;R&amp;7F51400-18/17.V1</oddFooter>
  </headerFooter>
  <rowBreaks count="1" manualBreakCount="1">
    <brk id="3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2:BX84"/>
  <sheetViews>
    <sheetView showGridLines="0" topLeftCell="A2" zoomScale="86" zoomScaleNormal="86" workbookViewId="0">
      <selection activeCell="M4" sqref="M4"/>
    </sheetView>
  </sheetViews>
  <sheetFormatPr defaultColWidth="0" defaultRowHeight="0" customHeight="1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4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8.28515625" style="73" bestFit="1" customWidth="1"/>
    <col min="18" max="18" width="10.28515625" style="73" customWidth="1"/>
    <col min="19" max="19" width="12.7109375" style="73" bestFit="1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 customWidth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69"/>
      <c r="C2" s="70"/>
      <c r="D2" s="603" t="s">
        <v>0</v>
      </c>
      <c r="E2" s="604"/>
      <c r="F2" s="604"/>
      <c r="G2" s="604"/>
      <c r="H2" s="604"/>
      <c r="I2" s="604"/>
      <c r="J2" s="604"/>
      <c r="K2" s="604"/>
      <c r="L2" s="605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 t="s">
        <v>4</v>
      </c>
      <c r="N3" s="77"/>
      <c r="O3" s="88" t="s">
        <v>16</v>
      </c>
      <c r="P3" s="88"/>
      <c r="Q3" s="90">
        <f>SUM(C8:C18)</f>
        <v>556</v>
      </c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  <c r="O4" s="88" t="s">
        <v>25</v>
      </c>
      <c r="P4" s="88"/>
      <c r="Q4" s="90" t="e">
        <f>SUM(D8:D18)</f>
        <v>#REF!</v>
      </c>
    </row>
    <row r="5" spans="2:28" s="84" customFormat="1" ht="21.75" customHeight="1">
      <c r="B5" s="609" t="s">
        <v>6</v>
      </c>
      <c r="C5" s="610"/>
      <c r="D5" s="610"/>
      <c r="E5" s="610"/>
      <c r="F5" s="611"/>
      <c r="G5" s="612" t="s">
        <v>7</v>
      </c>
      <c r="H5" s="610"/>
      <c r="I5" s="610"/>
      <c r="J5" s="610"/>
      <c r="K5" s="611"/>
      <c r="L5" s="612" t="s">
        <v>8</v>
      </c>
      <c r="M5" s="610"/>
      <c r="N5" s="613"/>
      <c r="O5" s="88" t="s">
        <v>37</v>
      </c>
      <c r="P5" s="88"/>
      <c r="Q5" s="90" t="e">
        <f>+S19</f>
        <v>#REF!</v>
      </c>
    </row>
    <row r="6" spans="2:28" ht="12.75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/>
      <c r="P6" s="88"/>
      <c r="Q6" s="90"/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294" t="s">
        <v>12</v>
      </c>
      <c r="L7" s="134" t="s">
        <v>13</v>
      </c>
      <c r="M7" s="294" t="s">
        <v>14</v>
      </c>
      <c r="N7" s="295" t="s">
        <v>15</v>
      </c>
      <c r="O7" s="88" t="s">
        <v>40</v>
      </c>
      <c r="P7" s="88"/>
      <c r="Q7" s="90">
        <f>SUM(T8:T18)</f>
        <v>34770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 ht="14.25">
      <c r="B8" s="96">
        <v>1</v>
      </c>
      <c r="C8" s="97">
        <f>Puntajes!Q95</f>
        <v>7</v>
      </c>
      <c r="D8" s="98" t="e">
        <f>Puntajes!U95</f>
        <v>#REF!</v>
      </c>
      <c r="E8" s="99" t="e">
        <f t="shared" ref="E8:E18" si="0">IF(C8&gt;0,+$K$8+$K$9*C8,0)</f>
        <v>#REF!</v>
      </c>
      <c r="F8" s="99" t="e">
        <f t="shared" ref="F8:F18" si="1">IF($L$9&gt;0,+$L$8*C8^$L$9,0)</f>
        <v>#REF!</v>
      </c>
      <c r="G8" s="99" t="e">
        <f t="shared" ref="G8:G18" si="2">IF(C8&gt;0,+$M$8*EXP($M$9*C8),0)</f>
        <v>#REF!</v>
      </c>
      <c r="H8" s="99" t="e">
        <f t="shared" ref="H8:H18" si="3">IF(C8&gt;0,+$N$8+$N$9*LN(C8),0)</f>
        <v>#REF!</v>
      </c>
      <c r="I8" s="88"/>
      <c r="J8" s="101" t="s">
        <v>36</v>
      </c>
      <c r="K8" s="102" t="e">
        <f>IF((Q17*Q7-Q3^2)&gt;0,(Q4*Q7-Q3*Q5)/(Q17*Q7-Q3^2),0)</f>
        <v>#REF!</v>
      </c>
      <c r="L8" s="102" t="e">
        <f>IF(C8=0,0,EXP((Q14*Q15-Q13*Q11)/(Q14^2-Q17*Q11)))</f>
        <v>#REF!</v>
      </c>
      <c r="M8" s="102" t="e">
        <f>IF(C8=0,0,EXP((Q10*Q3-Q13*Q7)/(Q3^2-Q17*Q7)))</f>
        <v>#REF!</v>
      </c>
      <c r="N8" s="103" t="e">
        <f>IF(Q17&gt;0,(Q4-N9*Q14)/Q17,0)</f>
        <v>#REF!</v>
      </c>
      <c r="O8" s="88" t="s">
        <v>42</v>
      </c>
      <c r="P8" s="88"/>
      <c r="Q8" s="90" t="e">
        <f>SUM(U8:U18)</f>
        <v>#REF!</v>
      </c>
      <c r="R8" s="88"/>
      <c r="S8" s="90" t="e">
        <f t="shared" ref="S8:S18" si="4">+C8*D8</f>
        <v>#REF!</v>
      </c>
      <c r="T8" s="90">
        <f t="shared" ref="T8:U17" si="5">(C8)^2</f>
        <v>49</v>
      </c>
      <c r="U8" s="90" t="e">
        <f t="shared" si="5"/>
        <v>#REF!</v>
      </c>
      <c r="V8" s="73">
        <f t="shared" ref="V8:V18" si="6">IF(C8&gt;0,LN(C8),0)</f>
        <v>1.9459101490553132</v>
      </c>
      <c r="W8" s="73">
        <f t="shared" ref="W8:W18" si="7">(V8)^2</f>
        <v>3.7865663081964716</v>
      </c>
      <c r="X8" s="73" t="e">
        <f t="shared" ref="X8:X18" si="8">IF(D8&gt;0,LN(D8),0)</f>
        <v>#REF!</v>
      </c>
      <c r="Y8" s="73" t="e">
        <f t="shared" ref="Y8:Y18" si="9">(X8)^2</f>
        <v>#REF!</v>
      </c>
      <c r="Z8" s="73" t="e">
        <f t="shared" ref="Z8:Z18" si="10">+X8*C8</f>
        <v>#REF!</v>
      </c>
      <c r="AA8" s="73" t="e">
        <f t="shared" ref="AA8:AA18" si="11">+D8*V8</f>
        <v>#REF!</v>
      </c>
      <c r="AB8" s="73" t="e">
        <f>+V8*X8</f>
        <v>#REF!</v>
      </c>
    </row>
    <row r="9" spans="2:28" ht="12.75">
      <c r="B9" s="96">
        <v>2</v>
      </c>
      <c r="C9" s="97">
        <f>Puntajes!Q96</f>
        <v>19</v>
      </c>
      <c r="D9" s="98" t="e">
        <f>Puntajes!U96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IF((Q17*Q7-Q3^2)&gt;0,(Q17*Q5-Q3*Q4)/(Q17*Q7-Q3^2),0)</f>
        <v>#REF!</v>
      </c>
      <c r="L9" s="104" t="e">
        <f>IF(Q14&gt;0,(Q13-Q17*LN(L8))/Q14,0)</f>
        <v>#REF!</v>
      </c>
      <c r="M9" s="104" t="e">
        <f>IF(Q3&gt;0,(Q13-Q17*LN(M8))/Q3,0)</f>
        <v>#REF!</v>
      </c>
      <c r="N9" s="103" t="e">
        <f>IF((Q17*Q11-Q14^2)&gt;0,(Q17*Q16-Q14*Q4)/(Q17*Q11-Q14^2),0)</f>
        <v>#REF!</v>
      </c>
      <c r="O9" s="88"/>
      <c r="P9" s="88"/>
      <c r="Q9" s="90"/>
      <c r="R9" s="88"/>
      <c r="S9" s="90" t="e">
        <f t="shared" si="4"/>
        <v>#REF!</v>
      </c>
      <c r="T9" s="90">
        <f t="shared" si="5"/>
        <v>361</v>
      </c>
      <c r="U9" s="90" t="e">
        <f t="shared" si="5"/>
        <v>#REF!</v>
      </c>
      <c r="V9" s="73">
        <f t="shared" si="6"/>
        <v>2.9444389791664403</v>
      </c>
      <c r="W9" s="73">
        <f t="shared" si="7"/>
        <v>8.6697209020347081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18" si="12">+V9*X9</f>
        <v>#REF!</v>
      </c>
    </row>
    <row r="10" spans="2:28" ht="12.75">
      <c r="B10" s="96">
        <v>3</v>
      </c>
      <c r="C10" s="97">
        <f>Puntajes!Q97</f>
        <v>23</v>
      </c>
      <c r="D10" s="98" t="e">
        <f>Puntajes!U97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IF(((Q17*Q7-Q3^2)*(Q17*Q8-Q4^2))^0.5&gt;0,(Q17*Q5-Q3*Q4)/((Q17*Q7-Q3^2)*(Q17*Q8-Q4^2))^0.5,0)</f>
        <v>#REF!</v>
      </c>
      <c r="L10" s="104" t="e">
        <f>IF((Q17*Q11-Q14^2)*(Q17*Q12-Q13^2)&gt;0,(Q17*Q15-Q14*Q13)/((Q17*Q11-Q14^2)*(Q17*Q12-Q13^2))^0.5,0)</f>
        <v>#REF!</v>
      </c>
      <c r="M10" s="104" t="e">
        <f>IF((Q17*Q7-Q3^2)*(Q17*Q12-Q13^2)&gt;0,(Q17*Q10-Q3*Q13)/((Q17*Q7-Q3^2)*(Q17*Q12-Q13^2))^0.5,0)</f>
        <v>#REF!</v>
      </c>
      <c r="N10" s="105" t="e">
        <f>IF(C8=0,0,(Q17*Q16-Q14*Q4)/((Q17*Q11-Q14^2)*(Q17*Q8-Q4^2))^0.5)</f>
        <v>#REF!</v>
      </c>
      <c r="O10" s="88" t="s">
        <v>43</v>
      </c>
      <c r="P10" s="88"/>
      <c r="Q10" s="90" t="e">
        <f>+Z19</f>
        <v>#REF!</v>
      </c>
      <c r="R10" s="88"/>
      <c r="S10" s="90" t="e">
        <f t="shared" si="4"/>
        <v>#REF!</v>
      </c>
      <c r="T10" s="90">
        <f t="shared" si="5"/>
        <v>529</v>
      </c>
      <c r="U10" s="90" t="e">
        <f t="shared" si="5"/>
        <v>#REF!</v>
      </c>
      <c r="V10" s="73">
        <f t="shared" si="6"/>
        <v>3.1354942159291497</v>
      </c>
      <c r="W10" s="73">
        <f t="shared" si="7"/>
        <v>9.8313239781251536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Puntajes!Q98</f>
        <v>44</v>
      </c>
      <c r="D11" s="98" t="e">
        <f>Puntajes!U98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296" t="e">
        <f>(L10)^2</f>
        <v>#REF!</v>
      </c>
      <c r="M11" s="107" t="e">
        <f>(M10)^2</f>
        <v>#REF!</v>
      </c>
      <c r="N11" s="108" t="e">
        <f>N10^2</f>
        <v>#REF!</v>
      </c>
      <c r="O11" s="88" t="s">
        <v>44</v>
      </c>
      <c r="P11" s="88"/>
      <c r="Q11" s="90">
        <f>SUM(W8:W18)</f>
        <v>158.68380693461808</v>
      </c>
      <c r="R11" s="88"/>
      <c r="S11" s="90" t="e">
        <f t="shared" si="4"/>
        <v>#REF!</v>
      </c>
      <c r="T11" s="90">
        <f t="shared" si="5"/>
        <v>1936</v>
      </c>
      <c r="U11" s="90" t="e">
        <f t="shared" si="5"/>
        <v>#REF!</v>
      </c>
      <c r="V11" s="73">
        <f t="shared" si="6"/>
        <v>3.784189633918261</v>
      </c>
      <c r="W11" s="73">
        <f t="shared" si="7"/>
        <v>14.320091185454423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 ht="14.25">
      <c r="B12" s="96">
        <v>5</v>
      </c>
      <c r="C12" s="97">
        <f>Puntajes!Q99</f>
        <v>48</v>
      </c>
      <c r="D12" s="98" t="e">
        <f>Puntajes!U99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 t="s">
        <v>45</v>
      </c>
      <c r="P12" s="88"/>
      <c r="Q12" s="90" t="e">
        <f>SUM(Y8:Y18)</f>
        <v>#REF!</v>
      </c>
      <c r="R12" s="88"/>
      <c r="S12" s="90" t="e">
        <f t="shared" si="4"/>
        <v>#REF!</v>
      </c>
      <c r="T12" s="90">
        <f t="shared" si="5"/>
        <v>2304</v>
      </c>
      <c r="U12" s="90" t="e">
        <f t="shared" si="5"/>
        <v>#REF!</v>
      </c>
      <c r="V12" s="73">
        <f t="shared" si="6"/>
        <v>3.8712010109078911</v>
      </c>
      <c r="W12" s="73">
        <f t="shared" si="7"/>
        <v>14.986197266854278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 ht="12.75">
      <c r="B13" s="96">
        <v>6</v>
      </c>
      <c r="C13" s="97">
        <f>Puntajes!Q100</f>
        <v>52</v>
      </c>
      <c r="D13" s="98" t="e">
        <f>Puntajes!U100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46</v>
      </c>
      <c r="P13" s="88"/>
      <c r="Q13" s="90" t="e">
        <f>SUM(X8:X18)</f>
        <v>#REF!</v>
      </c>
      <c r="R13" s="88"/>
      <c r="S13" s="90" t="e">
        <f t="shared" si="4"/>
        <v>#REF!</v>
      </c>
      <c r="T13" s="90">
        <f t="shared" si="5"/>
        <v>2704</v>
      </c>
      <c r="U13" s="90" t="e">
        <f t="shared" si="5"/>
        <v>#REF!</v>
      </c>
      <c r="V13" s="73">
        <f t="shared" si="6"/>
        <v>3.9512437185814275</v>
      </c>
      <c r="W13" s="73">
        <f t="shared" si="7"/>
        <v>15.612326923629187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2.75">
      <c r="B14" s="96">
        <v>7</v>
      </c>
      <c r="C14" s="97">
        <f>Puntajes!Q101</f>
        <v>61</v>
      </c>
      <c r="D14" s="98" t="e">
        <f>Puntajes!U101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47</v>
      </c>
      <c r="P14" s="88"/>
      <c r="Q14" s="90">
        <f>SUM(V8:V18)</f>
        <v>41.007595556115213</v>
      </c>
      <c r="R14" s="88"/>
      <c r="S14" s="90" t="e">
        <f t="shared" si="4"/>
        <v>#REF!</v>
      </c>
      <c r="T14" s="90">
        <f t="shared" si="5"/>
        <v>3721</v>
      </c>
      <c r="U14" s="90" t="e">
        <f t="shared" si="5"/>
        <v>#REF!</v>
      </c>
      <c r="V14" s="73">
        <f t="shared" si="6"/>
        <v>4.1108738641733114</v>
      </c>
      <c r="W14" s="73">
        <f t="shared" si="7"/>
        <v>16.899283927143212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2.75">
      <c r="B15" s="96">
        <v>8</v>
      </c>
      <c r="C15" s="97">
        <f>Puntajes!Q102</f>
        <v>65</v>
      </c>
      <c r="D15" s="98" t="e">
        <f>Puntajes!U102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48</v>
      </c>
      <c r="P15" s="88"/>
      <c r="Q15" s="90" t="e">
        <f>+AB19</f>
        <v>#REF!</v>
      </c>
      <c r="R15" s="88"/>
      <c r="S15" s="90" t="e">
        <f t="shared" si="4"/>
        <v>#REF!</v>
      </c>
      <c r="T15" s="90">
        <f t="shared" si="5"/>
        <v>4225</v>
      </c>
      <c r="U15" s="90" t="e">
        <f t="shared" si="5"/>
        <v>#REF!</v>
      </c>
      <c r="V15" s="73">
        <f t="shared" si="6"/>
        <v>4.1743872698956368</v>
      </c>
      <c r="W15" s="73">
        <f t="shared" si="7"/>
        <v>17.42550907906675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 ht="12.75">
      <c r="B16" s="96">
        <v>9</v>
      </c>
      <c r="C16" s="97">
        <f>Puntajes!Q103</f>
        <v>67</v>
      </c>
      <c r="D16" s="98" t="e">
        <f>Puntajes!U103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49</v>
      </c>
      <c r="P16" s="88"/>
      <c r="Q16" s="90" t="e">
        <f>+AA19</f>
        <v>#REF!</v>
      </c>
      <c r="R16" s="88"/>
      <c r="S16" s="90" t="e">
        <f t="shared" si="4"/>
        <v>#REF!</v>
      </c>
      <c r="T16" s="90">
        <f t="shared" si="5"/>
        <v>4489</v>
      </c>
      <c r="U16" s="90" t="e">
        <f t="shared" si="5"/>
        <v>#REF!</v>
      </c>
      <c r="V16" s="73">
        <f t="shared" si="6"/>
        <v>4.2046926193909657</v>
      </c>
      <c r="W16" s="73">
        <f t="shared" si="7"/>
        <v>17.679440023560861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 ht="12.75">
      <c r="B17" s="96">
        <v>10</v>
      </c>
      <c r="C17" s="97">
        <f>Puntajes!Q104</f>
        <v>84</v>
      </c>
      <c r="D17" s="98" t="e">
        <f>Puntajes!U104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50</v>
      </c>
      <c r="P17" s="88"/>
      <c r="Q17" s="90">
        <f>COUNTA(C8:C18)</f>
        <v>11</v>
      </c>
      <c r="R17" s="88"/>
      <c r="S17" s="90" t="e">
        <f t="shared" si="4"/>
        <v>#REF!</v>
      </c>
      <c r="T17" s="90">
        <f t="shared" si="5"/>
        <v>7056</v>
      </c>
      <c r="U17" s="90" t="e">
        <f t="shared" si="5"/>
        <v>#REF!</v>
      </c>
      <c r="V17" s="73">
        <f t="shared" si="6"/>
        <v>4.4308167988433134</v>
      </c>
      <c r="W17" s="73">
        <f t="shared" si="7"/>
        <v>19.632137504912105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 ht="12.75">
      <c r="B18" s="135">
        <v>11</v>
      </c>
      <c r="C18" s="136">
        <f>Puntajes!Q105</f>
        <v>86</v>
      </c>
      <c r="D18" s="137" t="e">
        <f>Puntajes!U105</f>
        <v>#REF!</v>
      </c>
      <c r="E18" s="138" t="e">
        <f t="shared" si="0"/>
        <v>#REF!</v>
      </c>
      <c r="F18" s="138" t="e">
        <f t="shared" si="1"/>
        <v>#REF!</v>
      </c>
      <c r="G18" s="138" t="e">
        <f t="shared" si="2"/>
        <v>#REF!</v>
      </c>
      <c r="H18" s="138" t="e">
        <f t="shared" si="3"/>
        <v>#REF!</v>
      </c>
      <c r="I18" s="139"/>
      <c r="J18" s="140"/>
      <c r="K18" s="140"/>
      <c r="L18" s="140"/>
      <c r="M18" s="140"/>
      <c r="N18" s="141"/>
      <c r="O18" s="88"/>
      <c r="P18" s="88"/>
      <c r="Q18" s="90"/>
      <c r="R18" s="88"/>
      <c r="S18" s="90" t="e">
        <f t="shared" si="4"/>
        <v>#REF!</v>
      </c>
      <c r="T18" s="90">
        <f t="shared" ref="T18:U18" si="13">(C18)^2</f>
        <v>7396</v>
      </c>
      <c r="U18" s="90" t="e">
        <f t="shared" si="13"/>
        <v>#REF!</v>
      </c>
      <c r="V18" s="73">
        <f t="shared" si="6"/>
        <v>4.4543472962535073</v>
      </c>
      <c r="W18" s="73">
        <f t="shared" si="7"/>
        <v>19.841209835640932</v>
      </c>
      <c r="X18" s="73" t="e">
        <f t="shared" si="8"/>
        <v>#REF!</v>
      </c>
      <c r="Y18" s="73" t="e">
        <f t="shared" si="9"/>
        <v>#REF!</v>
      </c>
      <c r="Z18" s="73" t="e">
        <f t="shared" si="10"/>
        <v>#REF!</v>
      </c>
      <c r="AA18" s="73" t="e">
        <f t="shared" si="11"/>
        <v>#REF!</v>
      </c>
      <c r="AB18" s="73" t="e">
        <f t="shared" si="12"/>
        <v>#REF!</v>
      </c>
    </row>
    <row r="19" spans="2:28" ht="12.75">
      <c r="B19" s="114"/>
      <c r="C19" s="114"/>
      <c r="I19" s="109"/>
      <c r="O19" s="109"/>
      <c r="P19" s="109"/>
      <c r="Q19" s="110"/>
      <c r="R19" s="109"/>
      <c r="S19" s="110" t="e">
        <f t="shared" ref="S19:AB19" si="14">SUM(S8:S18)</f>
        <v>#REF!</v>
      </c>
      <c r="T19" s="110">
        <f t="shared" si="14"/>
        <v>34770</v>
      </c>
      <c r="U19" s="110" t="e">
        <f t="shared" si="14"/>
        <v>#REF!</v>
      </c>
      <c r="V19" s="111">
        <f t="shared" si="14"/>
        <v>41.007595556115213</v>
      </c>
      <c r="W19" s="111">
        <f t="shared" si="14"/>
        <v>158.68380693461808</v>
      </c>
      <c r="X19" s="111" t="e">
        <f t="shared" si="14"/>
        <v>#REF!</v>
      </c>
      <c r="Y19" s="111" t="e">
        <f t="shared" si="14"/>
        <v>#REF!</v>
      </c>
      <c r="Z19" s="111" t="e">
        <f t="shared" si="14"/>
        <v>#REF!</v>
      </c>
      <c r="AA19" s="111" t="e">
        <f t="shared" si="14"/>
        <v>#REF!</v>
      </c>
      <c r="AB19" s="111" t="e">
        <f t="shared" si="14"/>
        <v>#REF!</v>
      </c>
    </row>
    <row r="20" spans="2:28" ht="14.25">
      <c r="B20" s="114"/>
      <c r="C20" s="114"/>
      <c r="I20" s="88"/>
      <c r="O20" s="88"/>
      <c r="P20" s="88"/>
      <c r="Q20" s="90"/>
      <c r="R20" s="88"/>
      <c r="S20" s="90" t="s">
        <v>26</v>
      </c>
      <c r="T20" s="90" t="s">
        <v>27</v>
      </c>
      <c r="U20" s="90" t="s">
        <v>28</v>
      </c>
      <c r="V20" s="73" t="s">
        <v>29</v>
      </c>
      <c r="W20" s="73" t="s">
        <v>30</v>
      </c>
      <c r="X20" s="73" t="s">
        <v>31</v>
      </c>
      <c r="Y20" s="73" t="s">
        <v>32</v>
      </c>
      <c r="Z20" s="73" t="s">
        <v>33</v>
      </c>
      <c r="AA20" s="73" t="s">
        <v>34</v>
      </c>
      <c r="AB20" s="73" t="s">
        <v>35</v>
      </c>
    </row>
    <row r="21" spans="2:28" ht="12.75">
      <c r="B21" s="114"/>
      <c r="C21" s="114"/>
      <c r="I21" s="88"/>
      <c r="J21" s="88"/>
      <c r="K21" s="88"/>
      <c r="L21" s="90"/>
      <c r="M21" s="88"/>
      <c r="N21" s="90"/>
      <c r="O21" s="90"/>
      <c r="P21" s="90"/>
    </row>
    <row r="22" spans="2:28" ht="12.75">
      <c r="B22" s="114"/>
      <c r="C22" s="114"/>
      <c r="I22" s="88"/>
      <c r="J22" s="88"/>
      <c r="K22" s="88"/>
      <c r="L22" s="90"/>
      <c r="M22" s="88"/>
      <c r="N22" s="90"/>
      <c r="O22" s="90"/>
      <c r="P22" s="90"/>
    </row>
    <row r="23" spans="2:28" ht="12.75">
      <c r="B23" s="114"/>
      <c r="C23" s="114"/>
      <c r="I23" s="88"/>
      <c r="J23" s="88"/>
      <c r="K23" s="88"/>
      <c r="L23" s="90"/>
      <c r="M23" s="88"/>
      <c r="N23" s="90"/>
      <c r="O23" s="90"/>
      <c r="P23" s="90"/>
    </row>
    <row r="24" spans="2:28" ht="12.75">
      <c r="B24" s="114"/>
      <c r="C24" s="114"/>
      <c r="I24" s="88"/>
      <c r="J24" s="88"/>
      <c r="K24" s="88"/>
      <c r="L24" s="90"/>
      <c r="M24" s="88"/>
      <c r="N24" s="90"/>
      <c r="O24" s="90"/>
      <c r="P24" s="90"/>
    </row>
    <row r="25" spans="2:28" ht="6.75" customHeight="1">
      <c r="B25" s="112"/>
      <c r="C25" s="114"/>
      <c r="D25" s="115"/>
      <c r="E25" s="116"/>
      <c r="F25" s="116"/>
      <c r="G25" s="116"/>
      <c r="H25" s="116"/>
      <c r="I25" s="88"/>
      <c r="J25" s="88"/>
      <c r="K25" s="88"/>
      <c r="L25" s="90"/>
      <c r="M25" s="88"/>
      <c r="N25" s="90"/>
      <c r="O25" s="90"/>
      <c r="P25" s="90"/>
    </row>
    <row r="26" spans="2:28" ht="23.25" customHeight="1">
      <c r="B26" s="602" t="s">
        <v>51</v>
      </c>
      <c r="C26" s="602"/>
      <c r="D26" s="602"/>
      <c r="E26" s="602"/>
      <c r="F26" s="602"/>
      <c r="G26" s="602"/>
      <c r="H26" s="602"/>
      <c r="I26" s="602"/>
      <c r="J26" s="602"/>
      <c r="K26" s="602"/>
      <c r="L26" s="602"/>
      <c r="M26" s="602"/>
      <c r="N26" s="90"/>
      <c r="O26" s="90"/>
      <c r="P26" s="90"/>
    </row>
    <row r="27" spans="2:28" ht="12.75">
      <c r="B27" s="114"/>
      <c r="C27" s="114"/>
      <c r="D27" s="115"/>
      <c r="E27" s="116"/>
      <c r="F27" s="116"/>
      <c r="G27" s="116"/>
      <c r="H27" s="116"/>
      <c r="I27" s="88"/>
      <c r="J27" s="88"/>
      <c r="K27" s="88"/>
      <c r="L27" s="90"/>
      <c r="M27" s="88"/>
      <c r="N27" s="90"/>
      <c r="O27" s="90"/>
      <c r="P27" s="90"/>
    </row>
    <row r="28" spans="2:28" ht="12.75">
      <c r="B28" s="117" t="s">
        <v>10</v>
      </c>
      <c r="C28" s="118" t="s">
        <v>52</v>
      </c>
      <c r="D28" s="119" t="s">
        <v>12</v>
      </c>
      <c r="E28" s="119" t="s">
        <v>13</v>
      </c>
      <c r="F28" s="119" t="s">
        <v>14</v>
      </c>
      <c r="G28" s="120" t="s">
        <v>15</v>
      </c>
      <c r="H28" s="73"/>
      <c r="I28" s="117" t="s">
        <v>10</v>
      </c>
      <c r="J28" s="118" t="s">
        <v>52</v>
      </c>
      <c r="K28" s="119" t="s">
        <v>12</v>
      </c>
      <c r="L28" s="119" t="s">
        <v>13</v>
      </c>
      <c r="M28" s="119" t="s">
        <v>14</v>
      </c>
      <c r="N28" s="120" t="s">
        <v>15</v>
      </c>
      <c r="O28" s="90"/>
      <c r="P28" s="90"/>
    </row>
    <row r="29" spans="2:28" ht="12.75">
      <c r="B29" s="122">
        <v>1</v>
      </c>
      <c r="C29" s="121"/>
      <c r="D29" s="123" t="e">
        <f t="shared" ref="D29:D78" si="15">+$K$8+$K$9*B29</f>
        <v>#REF!</v>
      </c>
      <c r="E29" s="123" t="e">
        <f t="shared" ref="E29:E78" si="16">IF($L$9&gt;0,+$L$8*B29^$L$9,0)</f>
        <v>#REF!</v>
      </c>
      <c r="F29" s="123" t="e">
        <f t="shared" ref="F29:F78" si="17">IF(B29&gt;0,+$M$8*EXP($M$9*B29),0)</f>
        <v>#REF!</v>
      </c>
      <c r="G29" s="124" t="e">
        <f t="shared" ref="G29:G78" si="18">IF(B29&gt;0,+$N$8+$N$9*LN(B29),0)</f>
        <v>#REF!</v>
      </c>
      <c r="H29" s="73"/>
      <c r="I29" s="122">
        <v>51</v>
      </c>
      <c r="J29" s="125"/>
      <c r="K29" s="123" t="e">
        <f t="shared" ref="K29:K78" si="19">+$K$8+$K$9*I29</f>
        <v>#REF!</v>
      </c>
      <c r="L29" s="123" t="e">
        <f t="shared" ref="L29:L78" si="20">IF($L$9&gt;0,+$L$8*I29^$L$9,0)</f>
        <v>#REF!</v>
      </c>
      <c r="M29" s="123" t="e">
        <f t="shared" ref="M29:M78" si="21">IF(I29&gt;0,+$M$8*EXP($M$9*I29),0)</f>
        <v>#REF!</v>
      </c>
      <c r="N29" s="124" t="e">
        <f t="shared" ref="N29:N78" si="22">IF(I29&gt;0,+$N$8+$N$9*LN(I29),0)</f>
        <v>#REF!</v>
      </c>
      <c r="O29" s="90"/>
      <c r="P29" s="90"/>
    </row>
    <row r="30" spans="2:28" ht="12.75">
      <c r="B30" s="122">
        <v>2</v>
      </c>
      <c r="C30" s="121"/>
      <c r="D30" s="123" t="e">
        <f t="shared" si="15"/>
        <v>#REF!</v>
      </c>
      <c r="E30" s="123" t="e">
        <f t="shared" si="16"/>
        <v>#REF!</v>
      </c>
      <c r="F30" s="123" t="e">
        <f t="shared" si="17"/>
        <v>#REF!</v>
      </c>
      <c r="G30" s="124" t="e">
        <f t="shared" si="18"/>
        <v>#REF!</v>
      </c>
      <c r="H30" s="73"/>
      <c r="I30" s="122">
        <v>52</v>
      </c>
      <c r="J30" s="125"/>
      <c r="K30" s="123" t="e">
        <f t="shared" si="19"/>
        <v>#REF!</v>
      </c>
      <c r="L30" s="123" t="e">
        <f t="shared" si="20"/>
        <v>#REF!</v>
      </c>
      <c r="M30" s="123" t="e">
        <f t="shared" si="21"/>
        <v>#REF!</v>
      </c>
      <c r="N30" s="124" t="e">
        <f t="shared" si="22"/>
        <v>#REF!</v>
      </c>
      <c r="O30" s="90"/>
      <c r="P30" s="90"/>
    </row>
    <row r="31" spans="2:28" ht="12.75">
      <c r="B31" s="122">
        <v>3</v>
      </c>
      <c r="C31" s="121"/>
      <c r="D31" s="123" t="e">
        <f t="shared" si="15"/>
        <v>#REF!</v>
      </c>
      <c r="E31" s="123" t="e">
        <f t="shared" si="16"/>
        <v>#REF!</v>
      </c>
      <c r="F31" s="123" t="e">
        <f t="shared" si="17"/>
        <v>#REF!</v>
      </c>
      <c r="G31" s="124" t="e">
        <f t="shared" si="18"/>
        <v>#REF!</v>
      </c>
      <c r="H31" s="73"/>
      <c r="I31" s="122">
        <v>53</v>
      </c>
      <c r="J31" s="125"/>
      <c r="K31" s="123" t="e">
        <f t="shared" si="19"/>
        <v>#REF!</v>
      </c>
      <c r="L31" s="123" t="e">
        <f t="shared" si="20"/>
        <v>#REF!</v>
      </c>
      <c r="M31" s="123" t="e">
        <f t="shared" si="21"/>
        <v>#REF!</v>
      </c>
      <c r="N31" s="124" t="e">
        <f t="shared" si="22"/>
        <v>#REF!</v>
      </c>
      <c r="O31" s="90"/>
      <c r="P31" s="90"/>
    </row>
    <row r="32" spans="2:28" ht="12.75">
      <c r="B32" s="122">
        <v>4</v>
      </c>
      <c r="C32" s="121"/>
      <c r="D32" s="123" t="e">
        <f t="shared" si="15"/>
        <v>#REF!</v>
      </c>
      <c r="E32" s="123" t="e">
        <f t="shared" si="16"/>
        <v>#REF!</v>
      </c>
      <c r="F32" s="123" t="e">
        <f t="shared" si="17"/>
        <v>#REF!</v>
      </c>
      <c r="G32" s="124" t="e">
        <f t="shared" si="18"/>
        <v>#REF!</v>
      </c>
      <c r="H32" s="73"/>
      <c r="I32" s="122">
        <v>54</v>
      </c>
      <c r="J32" s="125"/>
      <c r="K32" s="123" t="e">
        <f t="shared" si="19"/>
        <v>#REF!</v>
      </c>
      <c r="L32" s="123" t="e">
        <f t="shared" si="20"/>
        <v>#REF!</v>
      </c>
      <c r="M32" s="123" t="e">
        <f t="shared" si="21"/>
        <v>#REF!</v>
      </c>
      <c r="N32" s="124" t="e">
        <f t="shared" si="22"/>
        <v>#REF!</v>
      </c>
      <c r="O32" s="90"/>
      <c r="P32" s="90"/>
    </row>
    <row r="33" spans="2:14" ht="12.75">
      <c r="B33" s="122">
        <v>5</v>
      </c>
      <c r="C33" s="121"/>
      <c r="D33" s="123" t="e">
        <f t="shared" si="15"/>
        <v>#REF!</v>
      </c>
      <c r="E33" s="123" t="e">
        <f t="shared" si="16"/>
        <v>#REF!</v>
      </c>
      <c r="F33" s="123" t="e">
        <f t="shared" si="17"/>
        <v>#REF!</v>
      </c>
      <c r="G33" s="124" t="e">
        <f t="shared" si="18"/>
        <v>#REF!</v>
      </c>
      <c r="H33" s="73"/>
      <c r="I33" s="122">
        <v>55</v>
      </c>
      <c r="J33" s="125"/>
      <c r="K33" s="123" t="e">
        <f t="shared" si="19"/>
        <v>#REF!</v>
      </c>
      <c r="L33" s="123" t="e">
        <f t="shared" si="20"/>
        <v>#REF!</v>
      </c>
      <c r="M33" s="123" t="e">
        <f t="shared" si="21"/>
        <v>#REF!</v>
      </c>
      <c r="N33" s="124" t="e">
        <f t="shared" si="22"/>
        <v>#REF!</v>
      </c>
    </row>
    <row r="34" spans="2:14" ht="12.75">
      <c r="B34" s="122">
        <v>6</v>
      </c>
      <c r="C34" s="121"/>
      <c r="D34" s="123" t="e">
        <f t="shared" si="15"/>
        <v>#REF!</v>
      </c>
      <c r="E34" s="123" t="e">
        <f t="shared" si="16"/>
        <v>#REF!</v>
      </c>
      <c r="F34" s="123" t="e">
        <f t="shared" si="17"/>
        <v>#REF!</v>
      </c>
      <c r="G34" s="124" t="e">
        <f t="shared" si="18"/>
        <v>#REF!</v>
      </c>
      <c r="H34" s="73"/>
      <c r="I34" s="122">
        <v>56</v>
      </c>
      <c r="J34" s="125"/>
      <c r="K34" s="123" t="e">
        <f t="shared" si="19"/>
        <v>#REF!</v>
      </c>
      <c r="L34" s="123" t="e">
        <f t="shared" si="20"/>
        <v>#REF!</v>
      </c>
      <c r="M34" s="123" t="e">
        <f t="shared" si="21"/>
        <v>#REF!</v>
      </c>
      <c r="N34" s="124" t="e">
        <f t="shared" si="22"/>
        <v>#REF!</v>
      </c>
    </row>
    <row r="35" spans="2:14" ht="12.75">
      <c r="B35" s="122">
        <v>7</v>
      </c>
      <c r="C35" s="121"/>
      <c r="D35" s="123" t="e">
        <f t="shared" si="15"/>
        <v>#REF!</v>
      </c>
      <c r="E35" s="123" t="e">
        <f t="shared" si="16"/>
        <v>#REF!</v>
      </c>
      <c r="F35" s="123" t="e">
        <f t="shared" si="17"/>
        <v>#REF!</v>
      </c>
      <c r="G35" s="124" t="e">
        <f t="shared" si="18"/>
        <v>#REF!</v>
      </c>
      <c r="H35" s="73"/>
      <c r="I35" s="122">
        <v>57</v>
      </c>
      <c r="J35" s="125"/>
      <c r="K35" s="123" t="e">
        <f t="shared" si="19"/>
        <v>#REF!</v>
      </c>
      <c r="L35" s="123" t="e">
        <f t="shared" si="20"/>
        <v>#REF!</v>
      </c>
      <c r="M35" s="123" t="e">
        <f t="shared" si="21"/>
        <v>#REF!</v>
      </c>
      <c r="N35" s="124" t="e">
        <f t="shared" si="22"/>
        <v>#REF!</v>
      </c>
    </row>
    <row r="36" spans="2:14" ht="12.75">
      <c r="B36" s="122">
        <v>8</v>
      </c>
      <c r="C36" s="121"/>
      <c r="D36" s="123" t="e">
        <f t="shared" si="15"/>
        <v>#REF!</v>
      </c>
      <c r="E36" s="123" t="e">
        <f t="shared" si="16"/>
        <v>#REF!</v>
      </c>
      <c r="F36" s="123" t="e">
        <f t="shared" si="17"/>
        <v>#REF!</v>
      </c>
      <c r="G36" s="124" t="e">
        <f t="shared" si="18"/>
        <v>#REF!</v>
      </c>
      <c r="H36" s="73"/>
      <c r="I36" s="122">
        <v>58</v>
      </c>
      <c r="J36" s="125"/>
      <c r="K36" s="123" t="e">
        <f t="shared" si="19"/>
        <v>#REF!</v>
      </c>
      <c r="L36" s="123" t="e">
        <f t="shared" si="20"/>
        <v>#REF!</v>
      </c>
      <c r="M36" s="123" t="e">
        <f t="shared" si="21"/>
        <v>#REF!</v>
      </c>
      <c r="N36" s="124" t="e">
        <f t="shared" si="22"/>
        <v>#REF!</v>
      </c>
    </row>
    <row r="37" spans="2:14" ht="12.75">
      <c r="B37" s="122">
        <v>9</v>
      </c>
      <c r="C37" s="121"/>
      <c r="D37" s="123" t="e">
        <f t="shared" si="15"/>
        <v>#REF!</v>
      </c>
      <c r="E37" s="123" t="e">
        <f t="shared" si="16"/>
        <v>#REF!</v>
      </c>
      <c r="F37" s="123" t="e">
        <f t="shared" si="17"/>
        <v>#REF!</v>
      </c>
      <c r="G37" s="124" t="e">
        <f t="shared" si="18"/>
        <v>#REF!</v>
      </c>
      <c r="H37" s="73"/>
      <c r="I37" s="122">
        <v>59</v>
      </c>
      <c r="J37" s="125"/>
      <c r="K37" s="123" t="e">
        <f t="shared" si="19"/>
        <v>#REF!</v>
      </c>
      <c r="L37" s="123" t="e">
        <f t="shared" si="20"/>
        <v>#REF!</v>
      </c>
      <c r="M37" s="123" t="e">
        <f t="shared" si="21"/>
        <v>#REF!</v>
      </c>
      <c r="N37" s="124" t="e">
        <f t="shared" si="22"/>
        <v>#REF!</v>
      </c>
    </row>
    <row r="38" spans="2:14" ht="12.75">
      <c r="B38" s="122">
        <v>10</v>
      </c>
      <c r="C38" s="121"/>
      <c r="D38" s="123" t="e">
        <f t="shared" si="15"/>
        <v>#REF!</v>
      </c>
      <c r="E38" s="123" t="e">
        <f t="shared" si="16"/>
        <v>#REF!</v>
      </c>
      <c r="F38" s="123" t="e">
        <f t="shared" si="17"/>
        <v>#REF!</v>
      </c>
      <c r="G38" s="124" t="e">
        <f t="shared" si="18"/>
        <v>#REF!</v>
      </c>
      <c r="H38" s="73"/>
      <c r="I38" s="122">
        <v>60</v>
      </c>
      <c r="J38" s="125"/>
      <c r="K38" s="123" t="e">
        <f t="shared" si="19"/>
        <v>#REF!</v>
      </c>
      <c r="L38" s="123" t="e">
        <f t="shared" si="20"/>
        <v>#REF!</v>
      </c>
      <c r="M38" s="123" t="e">
        <f t="shared" si="21"/>
        <v>#REF!</v>
      </c>
      <c r="N38" s="124" t="e">
        <f t="shared" si="22"/>
        <v>#REF!</v>
      </c>
    </row>
    <row r="39" spans="2:14" ht="12.75">
      <c r="B39" s="122">
        <v>11</v>
      </c>
      <c r="C39" s="121"/>
      <c r="D39" s="123" t="e">
        <f t="shared" si="15"/>
        <v>#REF!</v>
      </c>
      <c r="E39" s="123" t="e">
        <f t="shared" si="16"/>
        <v>#REF!</v>
      </c>
      <c r="F39" s="123" t="e">
        <f t="shared" si="17"/>
        <v>#REF!</v>
      </c>
      <c r="G39" s="124" t="e">
        <f t="shared" si="18"/>
        <v>#REF!</v>
      </c>
      <c r="H39" s="73"/>
      <c r="I39" s="122">
        <v>61</v>
      </c>
      <c r="J39" s="125"/>
      <c r="K39" s="123" t="e">
        <f t="shared" si="19"/>
        <v>#REF!</v>
      </c>
      <c r="L39" s="123" t="e">
        <f t="shared" si="20"/>
        <v>#REF!</v>
      </c>
      <c r="M39" s="123" t="e">
        <f t="shared" si="21"/>
        <v>#REF!</v>
      </c>
      <c r="N39" s="124" t="e">
        <f t="shared" si="22"/>
        <v>#REF!</v>
      </c>
    </row>
    <row r="40" spans="2:14" ht="12.75">
      <c r="B40" s="122">
        <v>12</v>
      </c>
      <c r="C40" s="121"/>
      <c r="D40" s="123" t="e">
        <f t="shared" si="15"/>
        <v>#REF!</v>
      </c>
      <c r="E40" s="123" t="e">
        <f t="shared" si="16"/>
        <v>#REF!</v>
      </c>
      <c r="F40" s="123" t="e">
        <f t="shared" si="17"/>
        <v>#REF!</v>
      </c>
      <c r="G40" s="124" t="e">
        <f t="shared" si="18"/>
        <v>#REF!</v>
      </c>
      <c r="H40" s="73"/>
      <c r="I40" s="122">
        <v>62</v>
      </c>
      <c r="J40" s="125"/>
      <c r="K40" s="123" t="e">
        <f t="shared" si="19"/>
        <v>#REF!</v>
      </c>
      <c r="L40" s="123" t="e">
        <f t="shared" si="20"/>
        <v>#REF!</v>
      </c>
      <c r="M40" s="123" t="e">
        <f t="shared" si="21"/>
        <v>#REF!</v>
      </c>
      <c r="N40" s="124" t="e">
        <f t="shared" si="22"/>
        <v>#REF!</v>
      </c>
    </row>
    <row r="41" spans="2:14" ht="12.75">
      <c r="B41" s="122">
        <v>13</v>
      </c>
      <c r="C41" s="121"/>
      <c r="D41" s="123" t="e">
        <f t="shared" si="15"/>
        <v>#REF!</v>
      </c>
      <c r="E41" s="123" t="e">
        <f t="shared" si="16"/>
        <v>#REF!</v>
      </c>
      <c r="F41" s="123" t="e">
        <f t="shared" si="17"/>
        <v>#REF!</v>
      </c>
      <c r="G41" s="124" t="e">
        <f t="shared" si="18"/>
        <v>#REF!</v>
      </c>
      <c r="H41" s="73"/>
      <c r="I41" s="122">
        <v>63</v>
      </c>
      <c r="J41" s="125"/>
      <c r="K41" s="123" t="e">
        <f t="shared" si="19"/>
        <v>#REF!</v>
      </c>
      <c r="L41" s="123" t="e">
        <f t="shared" si="20"/>
        <v>#REF!</v>
      </c>
      <c r="M41" s="123" t="e">
        <f t="shared" si="21"/>
        <v>#REF!</v>
      </c>
      <c r="N41" s="124" t="e">
        <f t="shared" si="22"/>
        <v>#REF!</v>
      </c>
    </row>
    <row r="42" spans="2:14" ht="12.75">
      <c r="B42" s="122">
        <v>14</v>
      </c>
      <c r="C42" s="121"/>
      <c r="D42" s="123" t="e">
        <f t="shared" si="15"/>
        <v>#REF!</v>
      </c>
      <c r="E42" s="123" t="e">
        <f t="shared" si="16"/>
        <v>#REF!</v>
      </c>
      <c r="F42" s="123" t="e">
        <f t="shared" si="17"/>
        <v>#REF!</v>
      </c>
      <c r="G42" s="124" t="e">
        <f t="shared" si="18"/>
        <v>#REF!</v>
      </c>
      <c r="H42" s="73"/>
      <c r="I42" s="122">
        <v>64</v>
      </c>
      <c r="J42" s="125"/>
      <c r="K42" s="123" t="e">
        <f t="shared" si="19"/>
        <v>#REF!</v>
      </c>
      <c r="L42" s="123" t="e">
        <f t="shared" si="20"/>
        <v>#REF!</v>
      </c>
      <c r="M42" s="123" t="e">
        <f t="shared" si="21"/>
        <v>#REF!</v>
      </c>
      <c r="N42" s="124" t="e">
        <f t="shared" si="22"/>
        <v>#REF!</v>
      </c>
    </row>
    <row r="43" spans="2:14" ht="12.75">
      <c r="B43" s="122">
        <v>15</v>
      </c>
      <c r="C43" s="121"/>
      <c r="D43" s="123" t="e">
        <f t="shared" si="15"/>
        <v>#REF!</v>
      </c>
      <c r="E43" s="123" t="e">
        <f t="shared" si="16"/>
        <v>#REF!</v>
      </c>
      <c r="F43" s="123" t="e">
        <f t="shared" si="17"/>
        <v>#REF!</v>
      </c>
      <c r="G43" s="124" t="e">
        <f t="shared" si="18"/>
        <v>#REF!</v>
      </c>
      <c r="H43" s="73"/>
      <c r="I43" s="122">
        <v>65</v>
      </c>
      <c r="J43" s="125"/>
      <c r="K43" s="123" t="e">
        <f t="shared" si="19"/>
        <v>#REF!</v>
      </c>
      <c r="L43" s="123" t="e">
        <f t="shared" si="20"/>
        <v>#REF!</v>
      </c>
      <c r="M43" s="123" t="e">
        <f t="shared" si="21"/>
        <v>#REF!</v>
      </c>
      <c r="N43" s="124" t="e">
        <f t="shared" si="22"/>
        <v>#REF!</v>
      </c>
    </row>
    <row r="44" spans="2:14" ht="12.75">
      <c r="B44" s="122">
        <v>16</v>
      </c>
      <c r="C44" s="121"/>
      <c r="D44" s="123" t="e">
        <f t="shared" si="15"/>
        <v>#REF!</v>
      </c>
      <c r="E44" s="123" t="e">
        <f t="shared" si="16"/>
        <v>#REF!</v>
      </c>
      <c r="F44" s="123" t="e">
        <f t="shared" si="17"/>
        <v>#REF!</v>
      </c>
      <c r="G44" s="124" t="e">
        <f t="shared" si="18"/>
        <v>#REF!</v>
      </c>
      <c r="H44" s="73"/>
      <c r="I44" s="122">
        <v>66</v>
      </c>
      <c r="J44" s="125"/>
      <c r="K44" s="123" t="e">
        <f t="shared" si="19"/>
        <v>#REF!</v>
      </c>
      <c r="L44" s="123" t="e">
        <f t="shared" si="20"/>
        <v>#REF!</v>
      </c>
      <c r="M44" s="123" t="e">
        <f t="shared" si="21"/>
        <v>#REF!</v>
      </c>
      <c r="N44" s="124" t="e">
        <f t="shared" si="22"/>
        <v>#REF!</v>
      </c>
    </row>
    <row r="45" spans="2:14" ht="12.75">
      <c r="B45" s="122">
        <v>17</v>
      </c>
      <c r="C45" s="121"/>
      <c r="D45" s="123" t="e">
        <f t="shared" si="15"/>
        <v>#REF!</v>
      </c>
      <c r="E45" s="123" t="e">
        <f t="shared" si="16"/>
        <v>#REF!</v>
      </c>
      <c r="F45" s="123" t="e">
        <f t="shared" si="17"/>
        <v>#REF!</v>
      </c>
      <c r="G45" s="124" t="e">
        <f t="shared" si="18"/>
        <v>#REF!</v>
      </c>
      <c r="H45" s="73"/>
      <c r="I45" s="122">
        <v>67</v>
      </c>
      <c r="J45" s="125"/>
      <c r="K45" s="123" t="e">
        <f t="shared" si="19"/>
        <v>#REF!</v>
      </c>
      <c r="L45" s="123" t="e">
        <f t="shared" si="20"/>
        <v>#REF!</v>
      </c>
      <c r="M45" s="123" t="e">
        <f t="shared" si="21"/>
        <v>#REF!</v>
      </c>
      <c r="N45" s="124" t="e">
        <f t="shared" si="22"/>
        <v>#REF!</v>
      </c>
    </row>
    <row r="46" spans="2:14" ht="12.75">
      <c r="B46" s="122">
        <v>18</v>
      </c>
      <c r="C46" s="126"/>
      <c r="D46" s="123" t="e">
        <f t="shared" si="15"/>
        <v>#REF!</v>
      </c>
      <c r="E46" s="123" t="e">
        <f t="shared" si="16"/>
        <v>#REF!</v>
      </c>
      <c r="F46" s="123" t="e">
        <f t="shared" si="17"/>
        <v>#REF!</v>
      </c>
      <c r="G46" s="124" t="e">
        <f t="shared" si="18"/>
        <v>#REF!</v>
      </c>
      <c r="H46" s="73"/>
      <c r="I46" s="122">
        <v>68</v>
      </c>
      <c r="J46" s="125"/>
      <c r="K46" s="123" t="e">
        <f t="shared" si="19"/>
        <v>#REF!</v>
      </c>
      <c r="L46" s="123" t="e">
        <f t="shared" si="20"/>
        <v>#REF!</v>
      </c>
      <c r="M46" s="123" t="e">
        <f t="shared" si="21"/>
        <v>#REF!</v>
      </c>
      <c r="N46" s="124" t="e">
        <f t="shared" si="22"/>
        <v>#REF!</v>
      </c>
    </row>
    <row r="47" spans="2:14" ht="12.75">
      <c r="B47" s="122">
        <v>19</v>
      </c>
      <c r="C47" s="126"/>
      <c r="D47" s="123" t="e">
        <f t="shared" si="15"/>
        <v>#REF!</v>
      </c>
      <c r="E47" s="123" t="e">
        <f t="shared" si="16"/>
        <v>#REF!</v>
      </c>
      <c r="F47" s="123" t="e">
        <f t="shared" si="17"/>
        <v>#REF!</v>
      </c>
      <c r="G47" s="124" t="e">
        <f t="shared" si="18"/>
        <v>#REF!</v>
      </c>
      <c r="H47" s="73"/>
      <c r="I47" s="122">
        <v>69</v>
      </c>
      <c r="J47" s="125"/>
      <c r="K47" s="123" t="e">
        <f t="shared" si="19"/>
        <v>#REF!</v>
      </c>
      <c r="L47" s="123" t="e">
        <f t="shared" si="20"/>
        <v>#REF!</v>
      </c>
      <c r="M47" s="123" t="e">
        <f t="shared" si="21"/>
        <v>#REF!</v>
      </c>
      <c r="N47" s="124" t="e">
        <f t="shared" si="22"/>
        <v>#REF!</v>
      </c>
    </row>
    <row r="48" spans="2:14" ht="12.75">
      <c r="B48" s="122">
        <v>20</v>
      </c>
      <c r="C48" s="126"/>
      <c r="D48" s="123" t="e">
        <f t="shared" si="15"/>
        <v>#REF!</v>
      </c>
      <c r="E48" s="123" t="e">
        <f t="shared" si="16"/>
        <v>#REF!</v>
      </c>
      <c r="F48" s="123" t="e">
        <f t="shared" si="17"/>
        <v>#REF!</v>
      </c>
      <c r="G48" s="124" t="e">
        <f t="shared" si="18"/>
        <v>#REF!</v>
      </c>
      <c r="H48" s="73"/>
      <c r="I48" s="122">
        <v>70</v>
      </c>
      <c r="J48" s="125"/>
      <c r="K48" s="123" t="e">
        <f t="shared" si="19"/>
        <v>#REF!</v>
      </c>
      <c r="L48" s="123" t="e">
        <f t="shared" si="20"/>
        <v>#REF!</v>
      </c>
      <c r="M48" s="123" t="e">
        <f t="shared" si="21"/>
        <v>#REF!</v>
      </c>
      <c r="N48" s="124" t="e">
        <f t="shared" si="22"/>
        <v>#REF!</v>
      </c>
    </row>
    <row r="49" spans="2:14" ht="12.75">
      <c r="B49" s="122">
        <v>21</v>
      </c>
      <c r="C49" s="126"/>
      <c r="D49" s="123" t="e">
        <f t="shared" si="15"/>
        <v>#REF!</v>
      </c>
      <c r="E49" s="123" t="e">
        <f t="shared" si="16"/>
        <v>#REF!</v>
      </c>
      <c r="F49" s="123" t="e">
        <f t="shared" si="17"/>
        <v>#REF!</v>
      </c>
      <c r="G49" s="124" t="e">
        <f t="shared" si="18"/>
        <v>#REF!</v>
      </c>
      <c r="H49" s="73"/>
      <c r="I49" s="122">
        <v>71</v>
      </c>
      <c r="J49" s="125"/>
      <c r="K49" s="123" t="e">
        <f t="shared" si="19"/>
        <v>#REF!</v>
      </c>
      <c r="L49" s="123" t="e">
        <f t="shared" si="20"/>
        <v>#REF!</v>
      </c>
      <c r="M49" s="123" t="e">
        <f t="shared" si="21"/>
        <v>#REF!</v>
      </c>
      <c r="N49" s="124" t="e">
        <f t="shared" si="22"/>
        <v>#REF!</v>
      </c>
    </row>
    <row r="50" spans="2:14" ht="12.75">
      <c r="B50" s="122">
        <v>22</v>
      </c>
      <c r="C50" s="126"/>
      <c r="D50" s="123" t="e">
        <f t="shared" si="15"/>
        <v>#REF!</v>
      </c>
      <c r="E50" s="123" t="e">
        <f t="shared" si="16"/>
        <v>#REF!</v>
      </c>
      <c r="F50" s="123" t="e">
        <f t="shared" si="17"/>
        <v>#REF!</v>
      </c>
      <c r="G50" s="124" t="e">
        <f t="shared" si="18"/>
        <v>#REF!</v>
      </c>
      <c r="H50" s="73"/>
      <c r="I50" s="122">
        <v>72</v>
      </c>
      <c r="J50" s="125"/>
      <c r="K50" s="123" t="e">
        <f t="shared" si="19"/>
        <v>#REF!</v>
      </c>
      <c r="L50" s="123" t="e">
        <f t="shared" si="20"/>
        <v>#REF!</v>
      </c>
      <c r="M50" s="123" t="e">
        <f t="shared" si="21"/>
        <v>#REF!</v>
      </c>
      <c r="N50" s="124" t="e">
        <f t="shared" si="22"/>
        <v>#REF!</v>
      </c>
    </row>
    <row r="51" spans="2:14" ht="12.75">
      <c r="B51" s="122">
        <v>23</v>
      </c>
      <c r="C51" s="126"/>
      <c r="D51" s="123" t="e">
        <f t="shared" si="15"/>
        <v>#REF!</v>
      </c>
      <c r="E51" s="123" t="e">
        <f t="shared" si="16"/>
        <v>#REF!</v>
      </c>
      <c r="F51" s="123" t="e">
        <f t="shared" si="17"/>
        <v>#REF!</v>
      </c>
      <c r="G51" s="124" t="e">
        <f t="shared" si="18"/>
        <v>#REF!</v>
      </c>
      <c r="H51" s="73"/>
      <c r="I51" s="122">
        <v>73</v>
      </c>
      <c r="J51" s="125"/>
      <c r="K51" s="123" t="e">
        <f t="shared" si="19"/>
        <v>#REF!</v>
      </c>
      <c r="L51" s="123" t="e">
        <f t="shared" si="20"/>
        <v>#REF!</v>
      </c>
      <c r="M51" s="123" t="e">
        <f t="shared" si="21"/>
        <v>#REF!</v>
      </c>
      <c r="N51" s="124" t="e">
        <f t="shared" si="22"/>
        <v>#REF!</v>
      </c>
    </row>
    <row r="52" spans="2:14" ht="12.75">
      <c r="B52" s="122">
        <v>24</v>
      </c>
      <c r="C52" s="126"/>
      <c r="D52" s="123" t="e">
        <f t="shared" si="15"/>
        <v>#REF!</v>
      </c>
      <c r="E52" s="123" t="e">
        <f t="shared" si="16"/>
        <v>#REF!</v>
      </c>
      <c r="F52" s="123" t="e">
        <f t="shared" si="17"/>
        <v>#REF!</v>
      </c>
      <c r="G52" s="124" t="e">
        <f t="shared" si="18"/>
        <v>#REF!</v>
      </c>
      <c r="H52" s="73"/>
      <c r="I52" s="122">
        <v>74</v>
      </c>
      <c r="J52" s="125"/>
      <c r="K52" s="123" t="e">
        <f t="shared" si="19"/>
        <v>#REF!</v>
      </c>
      <c r="L52" s="123" t="e">
        <f t="shared" si="20"/>
        <v>#REF!</v>
      </c>
      <c r="M52" s="123" t="e">
        <f t="shared" si="21"/>
        <v>#REF!</v>
      </c>
      <c r="N52" s="124" t="e">
        <f t="shared" si="22"/>
        <v>#REF!</v>
      </c>
    </row>
    <row r="53" spans="2:14" ht="12.75">
      <c r="B53" s="122">
        <v>25</v>
      </c>
      <c r="C53" s="126"/>
      <c r="D53" s="123" t="e">
        <f t="shared" si="15"/>
        <v>#REF!</v>
      </c>
      <c r="E53" s="123" t="e">
        <f t="shared" si="16"/>
        <v>#REF!</v>
      </c>
      <c r="F53" s="123" t="e">
        <f t="shared" si="17"/>
        <v>#REF!</v>
      </c>
      <c r="G53" s="124" t="e">
        <f t="shared" si="18"/>
        <v>#REF!</v>
      </c>
      <c r="H53" s="73"/>
      <c r="I53" s="122">
        <v>75</v>
      </c>
      <c r="J53" s="125"/>
      <c r="K53" s="123" t="e">
        <f t="shared" si="19"/>
        <v>#REF!</v>
      </c>
      <c r="L53" s="123" t="e">
        <f t="shared" si="20"/>
        <v>#REF!</v>
      </c>
      <c r="M53" s="123" t="e">
        <f t="shared" si="21"/>
        <v>#REF!</v>
      </c>
      <c r="N53" s="124" t="e">
        <f t="shared" si="22"/>
        <v>#REF!</v>
      </c>
    </row>
    <row r="54" spans="2:14" ht="12.75">
      <c r="B54" s="122">
        <v>26</v>
      </c>
      <c r="C54" s="126"/>
      <c r="D54" s="123" t="e">
        <f t="shared" si="15"/>
        <v>#REF!</v>
      </c>
      <c r="E54" s="123" t="e">
        <f t="shared" si="16"/>
        <v>#REF!</v>
      </c>
      <c r="F54" s="123" t="e">
        <f t="shared" si="17"/>
        <v>#REF!</v>
      </c>
      <c r="G54" s="124" t="e">
        <f t="shared" si="18"/>
        <v>#REF!</v>
      </c>
      <c r="H54" s="73"/>
      <c r="I54" s="122">
        <v>76</v>
      </c>
      <c r="J54" s="125"/>
      <c r="K54" s="123" t="e">
        <f t="shared" si="19"/>
        <v>#REF!</v>
      </c>
      <c r="L54" s="123" t="e">
        <f t="shared" si="20"/>
        <v>#REF!</v>
      </c>
      <c r="M54" s="123" t="e">
        <f t="shared" si="21"/>
        <v>#REF!</v>
      </c>
      <c r="N54" s="124" t="e">
        <f t="shared" si="22"/>
        <v>#REF!</v>
      </c>
    </row>
    <row r="55" spans="2:14" ht="12.75">
      <c r="B55" s="122">
        <v>27</v>
      </c>
      <c r="C55" s="126"/>
      <c r="D55" s="123" t="e">
        <f t="shared" si="15"/>
        <v>#REF!</v>
      </c>
      <c r="E55" s="123" t="e">
        <f t="shared" si="16"/>
        <v>#REF!</v>
      </c>
      <c r="F55" s="123" t="e">
        <f t="shared" si="17"/>
        <v>#REF!</v>
      </c>
      <c r="G55" s="124" t="e">
        <f t="shared" si="18"/>
        <v>#REF!</v>
      </c>
      <c r="H55" s="73"/>
      <c r="I55" s="122">
        <v>77</v>
      </c>
      <c r="J55" s="125"/>
      <c r="K55" s="123" t="e">
        <f t="shared" si="19"/>
        <v>#REF!</v>
      </c>
      <c r="L55" s="123" t="e">
        <f t="shared" si="20"/>
        <v>#REF!</v>
      </c>
      <c r="M55" s="123" t="e">
        <f t="shared" si="21"/>
        <v>#REF!</v>
      </c>
      <c r="N55" s="124" t="e">
        <f t="shared" si="22"/>
        <v>#REF!</v>
      </c>
    </row>
    <row r="56" spans="2:14" ht="12.75">
      <c r="B56" s="122">
        <v>28</v>
      </c>
      <c r="C56" s="126"/>
      <c r="D56" s="123" t="e">
        <f t="shared" si="15"/>
        <v>#REF!</v>
      </c>
      <c r="E56" s="123" t="e">
        <f t="shared" si="16"/>
        <v>#REF!</v>
      </c>
      <c r="F56" s="123" t="e">
        <f t="shared" si="17"/>
        <v>#REF!</v>
      </c>
      <c r="G56" s="124" t="e">
        <f t="shared" si="18"/>
        <v>#REF!</v>
      </c>
      <c r="H56" s="73"/>
      <c r="I56" s="122">
        <v>78</v>
      </c>
      <c r="J56" s="125"/>
      <c r="K56" s="123" t="e">
        <f t="shared" si="19"/>
        <v>#REF!</v>
      </c>
      <c r="L56" s="123" t="e">
        <f t="shared" si="20"/>
        <v>#REF!</v>
      </c>
      <c r="M56" s="123" t="e">
        <f t="shared" si="21"/>
        <v>#REF!</v>
      </c>
      <c r="N56" s="124" t="e">
        <f t="shared" si="22"/>
        <v>#REF!</v>
      </c>
    </row>
    <row r="57" spans="2:14" ht="12.75">
      <c r="B57" s="122">
        <v>29</v>
      </c>
      <c r="C57" s="126"/>
      <c r="D57" s="123" t="e">
        <f t="shared" si="15"/>
        <v>#REF!</v>
      </c>
      <c r="E57" s="123" t="e">
        <f t="shared" si="16"/>
        <v>#REF!</v>
      </c>
      <c r="F57" s="123" t="e">
        <f t="shared" si="17"/>
        <v>#REF!</v>
      </c>
      <c r="G57" s="124" t="e">
        <f t="shared" si="18"/>
        <v>#REF!</v>
      </c>
      <c r="H57" s="73"/>
      <c r="I57" s="122">
        <v>79</v>
      </c>
      <c r="J57" s="125"/>
      <c r="K57" s="123" t="e">
        <f t="shared" si="19"/>
        <v>#REF!</v>
      </c>
      <c r="L57" s="123" t="e">
        <f t="shared" si="20"/>
        <v>#REF!</v>
      </c>
      <c r="M57" s="123" t="e">
        <f t="shared" si="21"/>
        <v>#REF!</v>
      </c>
      <c r="N57" s="124" t="e">
        <f t="shared" si="22"/>
        <v>#REF!</v>
      </c>
    </row>
    <row r="58" spans="2:14" ht="12.75">
      <c r="B58" s="122">
        <v>30</v>
      </c>
      <c r="C58" s="126"/>
      <c r="D58" s="123" t="e">
        <f t="shared" si="15"/>
        <v>#REF!</v>
      </c>
      <c r="E58" s="123" t="e">
        <f t="shared" si="16"/>
        <v>#REF!</v>
      </c>
      <c r="F58" s="123" t="e">
        <f t="shared" si="17"/>
        <v>#REF!</v>
      </c>
      <c r="G58" s="124" t="e">
        <f t="shared" si="18"/>
        <v>#REF!</v>
      </c>
      <c r="H58" s="73"/>
      <c r="I58" s="122">
        <v>80</v>
      </c>
      <c r="J58" s="125"/>
      <c r="K58" s="123" t="e">
        <f t="shared" si="19"/>
        <v>#REF!</v>
      </c>
      <c r="L58" s="123" t="e">
        <f t="shared" si="20"/>
        <v>#REF!</v>
      </c>
      <c r="M58" s="123" t="e">
        <f t="shared" si="21"/>
        <v>#REF!</v>
      </c>
      <c r="N58" s="124" t="e">
        <f t="shared" si="22"/>
        <v>#REF!</v>
      </c>
    </row>
    <row r="59" spans="2:14" ht="12.75">
      <c r="B59" s="122">
        <v>31</v>
      </c>
      <c r="C59" s="126"/>
      <c r="D59" s="123" t="e">
        <f t="shared" si="15"/>
        <v>#REF!</v>
      </c>
      <c r="E59" s="123" t="e">
        <f t="shared" si="16"/>
        <v>#REF!</v>
      </c>
      <c r="F59" s="123" t="e">
        <f t="shared" si="17"/>
        <v>#REF!</v>
      </c>
      <c r="G59" s="124" t="e">
        <f t="shared" si="18"/>
        <v>#REF!</v>
      </c>
      <c r="H59" s="73"/>
      <c r="I59" s="122">
        <v>81</v>
      </c>
      <c r="J59" s="125"/>
      <c r="K59" s="123" t="e">
        <f t="shared" si="19"/>
        <v>#REF!</v>
      </c>
      <c r="L59" s="123" t="e">
        <f t="shared" si="20"/>
        <v>#REF!</v>
      </c>
      <c r="M59" s="123" t="e">
        <f t="shared" si="21"/>
        <v>#REF!</v>
      </c>
      <c r="N59" s="124" t="e">
        <f t="shared" si="22"/>
        <v>#REF!</v>
      </c>
    </row>
    <row r="60" spans="2:14" ht="12.75">
      <c r="B60" s="122">
        <v>32</v>
      </c>
      <c r="C60" s="125"/>
      <c r="D60" s="123" t="e">
        <f t="shared" si="15"/>
        <v>#REF!</v>
      </c>
      <c r="E60" s="123" t="e">
        <f t="shared" si="16"/>
        <v>#REF!</v>
      </c>
      <c r="F60" s="123" t="e">
        <f t="shared" si="17"/>
        <v>#REF!</v>
      </c>
      <c r="G60" s="124" t="e">
        <f t="shared" si="18"/>
        <v>#REF!</v>
      </c>
      <c r="H60" s="73"/>
      <c r="I60" s="122">
        <v>82</v>
      </c>
      <c r="J60" s="125"/>
      <c r="K60" s="123" t="e">
        <f t="shared" si="19"/>
        <v>#REF!</v>
      </c>
      <c r="L60" s="123" t="e">
        <f t="shared" si="20"/>
        <v>#REF!</v>
      </c>
      <c r="M60" s="123" t="e">
        <f t="shared" si="21"/>
        <v>#REF!</v>
      </c>
      <c r="N60" s="124" t="e">
        <f t="shared" si="22"/>
        <v>#REF!</v>
      </c>
    </row>
    <row r="61" spans="2:14" ht="12.75">
      <c r="B61" s="122">
        <v>33</v>
      </c>
      <c r="C61" s="125"/>
      <c r="D61" s="123" t="e">
        <f t="shared" si="15"/>
        <v>#REF!</v>
      </c>
      <c r="E61" s="123" t="e">
        <f t="shared" si="16"/>
        <v>#REF!</v>
      </c>
      <c r="F61" s="123" t="e">
        <f t="shared" si="17"/>
        <v>#REF!</v>
      </c>
      <c r="G61" s="124" t="e">
        <f t="shared" si="18"/>
        <v>#REF!</v>
      </c>
      <c r="H61" s="73"/>
      <c r="I61" s="122">
        <v>83</v>
      </c>
      <c r="J61" s="125"/>
      <c r="K61" s="123" t="e">
        <f t="shared" si="19"/>
        <v>#REF!</v>
      </c>
      <c r="L61" s="123" t="e">
        <f t="shared" si="20"/>
        <v>#REF!</v>
      </c>
      <c r="M61" s="123" t="e">
        <f t="shared" si="21"/>
        <v>#REF!</v>
      </c>
      <c r="N61" s="124" t="e">
        <f t="shared" si="22"/>
        <v>#REF!</v>
      </c>
    </row>
    <row r="62" spans="2:14" ht="12.75">
      <c r="B62" s="122">
        <v>34</v>
      </c>
      <c r="C62" s="125"/>
      <c r="D62" s="123" t="e">
        <f t="shared" si="15"/>
        <v>#REF!</v>
      </c>
      <c r="E62" s="123" t="e">
        <f t="shared" si="16"/>
        <v>#REF!</v>
      </c>
      <c r="F62" s="123" t="e">
        <f t="shared" si="17"/>
        <v>#REF!</v>
      </c>
      <c r="G62" s="124" t="e">
        <f t="shared" si="18"/>
        <v>#REF!</v>
      </c>
      <c r="H62" s="73"/>
      <c r="I62" s="122">
        <v>84</v>
      </c>
      <c r="J62" s="125"/>
      <c r="K62" s="123" t="e">
        <f t="shared" si="19"/>
        <v>#REF!</v>
      </c>
      <c r="L62" s="123" t="e">
        <f t="shared" si="20"/>
        <v>#REF!</v>
      </c>
      <c r="M62" s="123" t="e">
        <f t="shared" si="21"/>
        <v>#REF!</v>
      </c>
      <c r="N62" s="124" t="e">
        <f t="shared" si="22"/>
        <v>#REF!</v>
      </c>
    </row>
    <row r="63" spans="2:14" ht="12.75">
      <c r="B63" s="122">
        <v>35</v>
      </c>
      <c r="C63" s="125"/>
      <c r="D63" s="123" t="e">
        <f t="shared" si="15"/>
        <v>#REF!</v>
      </c>
      <c r="E63" s="123" t="e">
        <f t="shared" si="16"/>
        <v>#REF!</v>
      </c>
      <c r="F63" s="123" t="e">
        <f t="shared" si="17"/>
        <v>#REF!</v>
      </c>
      <c r="G63" s="124" t="e">
        <f t="shared" si="18"/>
        <v>#REF!</v>
      </c>
      <c r="H63" s="73"/>
      <c r="I63" s="122">
        <v>85</v>
      </c>
      <c r="J63" s="125"/>
      <c r="K63" s="123" t="e">
        <f t="shared" si="19"/>
        <v>#REF!</v>
      </c>
      <c r="L63" s="123" t="e">
        <f t="shared" si="20"/>
        <v>#REF!</v>
      </c>
      <c r="M63" s="123" t="e">
        <f t="shared" si="21"/>
        <v>#REF!</v>
      </c>
      <c r="N63" s="124" t="e">
        <f t="shared" si="22"/>
        <v>#REF!</v>
      </c>
    </row>
    <row r="64" spans="2:14" ht="12.75">
      <c r="B64" s="122">
        <v>36</v>
      </c>
      <c r="C64" s="125"/>
      <c r="D64" s="123" t="e">
        <f t="shared" si="15"/>
        <v>#REF!</v>
      </c>
      <c r="E64" s="123" t="e">
        <f t="shared" si="16"/>
        <v>#REF!</v>
      </c>
      <c r="F64" s="123" t="e">
        <f t="shared" si="17"/>
        <v>#REF!</v>
      </c>
      <c r="G64" s="124" t="e">
        <f t="shared" si="18"/>
        <v>#REF!</v>
      </c>
      <c r="H64" s="73"/>
      <c r="I64" s="122">
        <v>86</v>
      </c>
      <c r="J64" s="125"/>
      <c r="K64" s="123" t="e">
        <f t="shared" si="19"/>
        <v>#REF!</v>
      </c>
      <c r="L64" s="123" t="e">
        <f t="shared" si="20"/>
        <v>#REF!</v>
      </c>
      <c r="M64" s="123" t="e">
        <f t="shared" si="21"/>
        <v>#REF!</v>
      </c>
      <c r="N64" s="124" t="e">
        <f t="shared" si="22"/>
        <v>#REF!</v>
      </c>
    </row>
    <row r="65" spans="2:14" ht="12.75">
      <c r="B65" s="122">
        <v>37</v>
      </c>
      <c r="C65" s="125"/>
      <c r="D65" s="123" t="e">
        <f t="shared" si="15"/>
        <v>#REF!</v>
      </c>
      <c r="E65" s="123" t="e">
        <f t="shared" si="16"/>
        <v>#REF!</v>
      </c>
      <c r="F65" s="123" t="e">
        <f t="shared" si="17"/>
        <v>#REF!</v>
      </c>
      <c r="G65" s="124" t="e">
        <f t="shared" si="18"/>
        <v>#REF!</v>
      </c>
      <c r="H65" s="73"/>
      <c r="I65" s="122">
        <v>87</v>
      </c>
      <c r="J65" s="125"/>
      <c r="K65" s="123" t="e">
        <f t="shared" si="19"/>
        <v>#REF!</v>
      </c>
      <c r="L65" s="123" t="e">
        <f t="shared" si="20"/>
        <v>#REF!</v>
      </c>
      <c r="M65" s="123" t="e">
        <f t="shared" si="21"/>
        <v>#REF!</v>
      </c>
      <c r="N65" s="124" t="e">
        <f t="shared" si="22"/>
        <v>#REF!</v>
      </c>
    </row>
    <row r="66" spans="2:14" ht="12.75">
      <c r="B66" s="122">
        <v>38</v>
      </c>
      <c r="C66" s="125"/>
      <c r="D66" s="123" t="e">
        <f t="shared" si="15"/>
        <v>#REF!</v>
      </c>
      <c r="E66" s="123" t="e">
        <f t="shared" si="16"/>
        <v>#REF!</v>
      </c>
      <c r="F66" s="123" t="e">
        <f t="shared" si="17"/>
        <v>#REF!</v>
      </c>
      <c r="G66" s="124" t="e">
        <f t="shared" si="18"/>
        <v>#REF!</v>
      </c>
      <c r="H66" s="73"/>
      <c r="I66" s="122">
        <v>88</v>
      </c>
      <c r="J66" s="125"/>
      <c r="K66" s="123" t="e">
        <f t="shared" si="19"/>
        <v>#REF!</v>
      </c>
      <c r="L66" s="123" t="e">
        <f t="shared" si="20"/>
        <v>#REF!</v>
      </c>
      <c r="M66" s="123" t="e">
        <f t="shared" si="21"/>
        <v>#REF!</v>
      </c>
      <c r="N66" s="124" t="e">
        <f t="shared" si="22"/>
        <v>#REF!</v>
      </c>
    </row>
    <row r="67" spans="2:14" ht="12.75">
      <c r="B67" s="122">
        <v>39</v>
      </c>
      <c r="C67" s="125"/>
      <c r="D67" s="123" t="e">
        <f t="shared" si="15"/>
        <v>#REF!</v>
      </c>
      <c r="E67" s="123" t="e">
        <f t="shared" si="16"/>
        <v>#REF!</v>
      </c>
      <c r="F67" s="123" t="e">
        <f t="shared" si="17"/>
        <v>#REF!</v>
      </c>
      <c r="G67" s="124" t="e">
        <f t="shared" si="18"/>
        <v>#REF!</v>
      </c>
      <c r="H67" s="73"/>
      <c r="I67" s="122">
        <v>89</v>
      </c>
      <c r="J67" s="125"/>
      <c r="K67" s="123" t="e">
        <f t="shared" si="19"/>
        <v>#REF!</v>
      </c>
      <c r="L67" s="123" t="e">
        <f t="shared" si="20"/>
        <v>#REF!</v>
      </c>
      <c r="M67" s="123" t="e">
        <f t="shared" si="21"/>
        <v>#REF!</v>
      </c>
      <c r="N67" s="124" t="e">
        <f t="shared" si="22"/>
        <v>#REF!</v>
      </c>
    </row>
    <row r="68" spans="2:14" ht="12.75">
      <c r="B68" s="122">
        <v>40</v>
      </c>
      <c r="C68" s="125"/>
      <c r="D68" s="123" t="e">
        <f t="shared" si="15"/>
        <v>#REF!</v>
      </c>
      <c r="E68" s="123" t="e">
        <f t="shared" si="16"/>
        <v>#REF!</v>
      </c>
      <c r="F68" s="123" t="e">
        <f t="shared" si="17"/>
        <v>#REF!</v>
      </c>
      <c r="G68" s="124" t="e">
        <f t="shared" si="18"/>
        <v>#REF!</v>
      </c>
      <c r="H68" s="73"/>
      <c r="I68" s="122">
        <v>90</v>
      </c>
      <c r="J68" s="125"/>
      <c r="K68" s="123" t="e">
        <f t="shared" si="19"/>
        <v>#REF!</v>
      </c>
      <c r="L68" s="123" t="e">
        <f t="shared" si="20"/>
        <v>#REF!</v>
      </c>
      <c r="M68" s="123" t="e">
        <f t="shared" si="21"/>
        <v>#REF!</v>
      </c>
      <c r="N68" s="124" t="e">
        <f t="shared" si="22"/>
        <v>#REF!</v>
      </c>
    </row>
    <row r="69" spans="2:14" ht="12.75">
      <c r="B69" s="122">
        <v>41</v>
      </c>
      <c r="C69" s="125"/>
      <c r="D69" s="123" t="e">
        <f t="shared" si="15"/>
        <v>#REF!</v>
      </c>
      <c r="E69" s="123" t="e">
        <f t="shared" si="16"/>
        <v>#REF!</v>
      </c>
      <c r="F69" s="123" t="e">
        <f t="shared" si="17"/>
        <v>#REF!</v>
      </c>
      <c r="G69" s="124" t="e">
        <f t="shared" si="18"/>
        <v>#REF!</v>
      </c>
      <c r="H69" s="73"/>
      <c r="I69" s="122">
        <v>91</v>
      </c>
      <c r="J69" s="125"/>
      <c r="K69" s="123" t="e">
        <f t="shared" si="19"/>
        <v>#REF!</v>
      </c>
      <c r="L69" s="123" t="e">
        <f t="shared" si="20"/>
        <v>#REF!</v>
      </c>
      <c r="M69" s="123" t="e">
        <f t="shared" si="21"/>
        <v>#REF!</v>
      </c>
      <c r="N69" s="124" t="e">
        <f t="shared" si="22"/>
        <v>#REF!</v>
      </c>
    </row>
    <row r="70" spans="2:14" ht="12.75">
      <c r="B70" s="122">
        <v>42</v>
      </c>
      <c r="C70" s="125"/>
      <c r="D70" s="123" t="e">
        <f t="shared" si="15"/>
        <v>#REF!</v>
      </c>
      <c r="E70" s="123" t="e">
        <f t="shared" si="16"/>
        <v>#REF!</v>
      </c>
      <c r="F70" s="123" t="e">
        <f t="shared" si="17"/>
        <v>#REF!</v>
      </c>
      <c r="G70" s="124" t="e">
        <f t="shared" si="18"/>
        <v>#REF!</v>
      </c>
      <c r="H70" s="73"/>
      <c r="I70" s="122">
        <v>92</v>
      </c>
      <c r="J70" s="125"/>
      <c r="K70" s="123" t="e">
        <f t="shared" si="19"/>
        <v>#REF!</v>
      </c>
      <c r="L70" s="123" t="e">
        <f t="shared" si="20"/>
        <v>#REF!</v>
      </c>
      <c r="M70" s="123" t="e">
        <f t="shared" si="21"/>
        <v>#REF!</v>
      </c>
      <c r="N70" s="124" t="e">
        <f t="shared" si="22"/>
        <v>#REF!</v>
      </c>
    </row>
    <row r="71" spans="2:14" ht="12.75">
      <c r="B71" s="122">
        <v>43</v>
      </c>
      <c r="C71" s="125"/>
      <c r="D71" s="123" t="e">
        <f t="shared" si="15"/>
        <v>#REF!</v>
      </c>
      <c r="E71" s="123" t="e">
        <f t="shared" si="16"/>
        <v>#REF!</v>
      </c>
      <c r="F71" s="123" t="e">
        <f t="shared" si="17"/>
        <v>#REF!</v>
      </c>
      <c r="G71" s="124" t="e">
        <f t="shared" si="18"/>
        <v>#REF!</v>
      </c>
      <c r="H71" s="73"/>
      <c r="I71" s="122">
        <v>93</v>
      </c>
      <c r="J71" s="125"/>
      <c r="K71" s="123" t="e">
        <f t="shared" si="19"/>
        <v>#REF!</v>
      </c>
      <c r="L71" s="123" t="e">
        <f t="shared" si="20"/>
        <v>#REF!</v>
      </c>
      <c r="M71" s="123" t="e">
        <f t="shared" si="21"/>
        <v>#REF!</v>
      </c>
      <c r="N71" s="124" t="e">
        <f t="shared" si="22"/>
        <v>#REF!</v>
      </c>
    </row>
    <row r="72" spans="2:14" ht="12.75">
      <c r="B72" s="122">
        <v>44</v>
      </c>
      <c r="C72" s="125"/>
      <c r="D72" s="123" t="e">
        <f t="shared" si="15"/>
        <v>#REF!</v>
      </c>
      <c r="E72" s="123" t="e">
        <f t="shared" si="16"/>
        <v>#REF!</v>
      </c>
      <c r="F72" s="123" t="e">
        <f t="shared" si="17"/>
        <v>#REF!</v>
      </c>
      <c r="G72" s="124" t="e">
        <f t="shared" si="18"/>
        <v>#REF!</v>
      </c>
      <c r="H72" s="73"/>
      <c r="I72" s="122">
        <v>94</v>
      </c>
      <c r="J72" s="125"/>
      <c r="K72" s="123" t="e">
        <f t="shared" si="19"/>
        <v>#REF!</v>
      </c>
      <c r="L72" s="123" t="e">
        <f t="shared" si="20"/>
        <v>#REF!</v>
      </c>
      <c r="M72" s="123" t="e">
        <f t="shared" si="21"/>
        <v>#REF!</v>
      </c>
      <c r="N72" s="124" t="e">
        <f t="shared" si="22"/>
        <v>#REF!</v>
      </c>
    </row>
    <row r="73" spans="2:14" ht="12.75">
      <c r="B73" s="122">
        <v>45</v>
      </c>
      <c r="C73" s="125"/>
      <c r="D73" s="123" t="e">
        <f t="shared" si="15"/>
        <v>#REF!</v>
      </c>
      <c r="E73" s="123" t="e">
        <f t="shared" si="16"/>
        <v>#REF!</v>
      </c>
      <c r="F73" s="123" t="e">
        <f t="shared" si="17"/>
        <v>#REF!</v>
      </c>
      <c r="G73" s="124" t="e">
        <f t="shared" si="18"/>
        <v>#REF!</v>
      </c>
      <c r="H73" s="73"/>
      <c r="I73" s="122">
        <v>95</v>
      </c>
      <c r="J73" s="125"/>
      <c r="K73" s="123" t="e">
        <f t="shared" si="19"/>
        <v>#REF!</v>
      </c>
      <c r="L73" s="123" t="e">
        <f t="shared" si="20"/>
        <v>#REF!</v>
      </c>
      <c r="M73" s="123" t="e">
        <f t="shared" si="21"/>
        <v>#REF!</v>
      </c>
      <c r="N73" s="124" t="e">
        <f t="shared" si="22"/>
        <v>#REF!</v>
      </c>
    </row>
    <row r="74" spans="2:14" ht="12.75">
      <c r="B74" s="122">
        <v>46</v>
      </c>
      <c r="C74" s="125"/>
      <c r="D74" s="123" t="e">
        <f t="shared" si="15"/>
        <v>#REF!</v>
      </c>
      <c r="E74" s="123" t="e">
        <f t="shared" si="16"/>
        <v>#REF!</v>
      </c>
      <c r="F74" s="123" t="e">
        <f t="shared" si="17"/>
        <v>#REF!</v>
      </c>
      <c r="G74" s="124" t="e">
        <f t="shared" si="18"/>
        <v>#REF!</v>
      </c>
      <c r="H74" s="73"/>
      <c r="I74" s="122">
        <v>96</v>
      </c>
      <c r="J74" s="125"/>
      <c r="K74" s="123" t="e">
        <f t="shared" si="19"/>
        <v>#REF!</v>
      </c>
      <c r="L74" s="123" t="e">
        <f t="shared" si="20"/>
        <v>#REF!</v>
      </c>
      <c r="M74" s="123" t="e">
        <f t="shared" si="21"/>
        <v>#REF!</v>
      </c>
      <c r="N74" s="124" t="e">
        <f t="shared" si="22"/>
        <v>#REF!</v>
      </c>
    </row>
    <row r="75" spans="2:14" ht="12.75">
      <c r="B75" s="122">
        <v>47</v>
      </c>
      <c r="C75" s="125"/>
      <c r="D75" s="123" t="e">
        <f t="shared" si="15"/>
        <v>#REF!</v>
      </c>
      <c r="E75" s="123" t="e">
        <f t="shared" si="16"/>
        <v>#REF!</v>
      </c>
      <c r="F75" s="123" t="e">
        <f t="shared" si="17"/>
        <v>#REF!</v>
      </c>
      <c r="G75" s="124" t="e">
        <f t="shared" si="18"/>
        <v>#REF!</v>
      </c>
      <c r="H75" s="73"/>
      <c r="I75" s="122">
        <v>97</v>
      </c>
      <c r="J75" s="125"/>
      <c r="K75" s="123" t="e">
        <f t="shared" si="19"/>
        <v>#REF!</v>
      </c>
      <c r="L75" s="123" t="e">
        <f t="shared" si="20"/>
        <v>#REF!</v>
      </c>
      <c r="M75" s="123" t="e">
        <f t="shared" si="21"/>
        <v>#REF!</v>
      </c>
      <c r="N75" s="124" t="e">
        <f t="shared" si="22"/>
        <v>#REF!</v>
      </c>
    </row>
    <row r="76" spans="2:14" ht="12.75">
      <c r="B76" s="122">
        <v>48</v>
      </c>
      <c r="C76" s="125"/>
      <c r="D76" s="123" t="e">
        <f t="shared" si="15"/>
        <v>#REF!</v>
      </c>
      <c r="E76" s="123" t="e">
        <f t="shared" si="16"/>
        <v>#REF!</v>
      </c>
      <c r="F76" s="123" t="e">
        <f t="shared" si="17"/>
        <v>#REF!</v>
      </c>
      <c r="G76" s="124" t="e">
        <f t="shared" si="18"/>
        <v>#REF!</v>
      </c>
      <c r="H76" s="73"/>
      <c r="I76" s="122">
        <v>98</v>
      </c>
      <c r="J76" s="125"/>
      <c r="K76" s="123" t="e">
        <f t="shared" si="19"/>
        <v>#REF!</v>
      </c>
      <c r="L76" s="123" t="e">
        <f t="shared" si="20"/>
        <v>#REF!</v>
      </c>
      <c r="M76" s="123" t="e">
        <f t="shared" si="21"/>
        <v>#REF!</v>
      </c>
      <c r="N76" s="124" t="e">
        <f t="shared" si="22"/>
        <v>#REF!</v>
      </c>
    </row>
    <row r="77" spans="2:14" ht="12.75">
      <c r="B77" s="122">
        <v>49</v>
      </c>
      <c r="C77" s="125"/>
      <c r="D77" s="123" t="e">
        <f t="shared" si="15"/>
        <v>#REF!</v>
      </c>
      <c r="E77" s="123" t="e">
        <f t="shared" si="16"/>
        <v>#REF!</v>
      </c>
      <c r="F77" s="123" t="e">
        <f t="shared" si="17"/>
        <v>#REF!</v>
      </c>
      <c r="G77" s="124" t="e">
        <f t="shared" si="18"/>
        <v>#REF!</v>
      </c>
      <c r="H77" s="73"/>
      <c r="I77" s="122">
        <v>99</v>
      </c>
      <c r="J77" s="125"/>
      <c r="K77" s="123" t="e">
        <f t="shared" si="19"/>
        <v>#REF!</v>
      </c>
      <c r="L77" s="123" t="e">
        <f t="shared" si="20"/>
        <v>#REF!</v>
      </c>
      <c r="M77" s="123" t="e">
        <f t="shared" si="21"/>
        <v>#REF!</v>
      </c>
      <c r="N77" s="124" t="e">
        <f t="shared" si="22"/>
        <v>#REF!</v>
      </c>
    </row>
    <row r="78" spans="2:14" ht="12.75">
      <c r="B78" s="127">
        <v>50</v>
      </c>
      <c r="C78" s="128"/>
      <c r="D78" s="129" t="e">
        <f t="shared" si="15"/>
        <v>#REF!</v>
      </c>
      <c r="E78" s="129" t="e">
        <f t="shared" si="16"/>
        <v>#REF!</v>
      </c>
      <c r="F78" s="129" t="e">
        <f t="shared" si="17"/>
        <v>#REF!</v>
      </c>
      <c r="G78" s="130" t="e">
        <f t="shared" si="18"/>
        <v>#REF!</v>
      </c>
      <c r="H78" s="73"/>
      <c r="I78" s="127">
        <v>100</v>
      </c>
      <c r="J78" s="128"/>
      <c r="K78" s="129" t="e">
        <f t="shared" si="19"/>
        <v>#REF!</v>
      </c>
      <c r="L78" s="129" t="e">
        <f t="shared" si="20"/>
        <v>#REF!</v>
      </c>
      <c r="M78" s="129" t="e">
        <f t="shared" si="21"/>
        <v>#REF!</v>
      </c>
      <c r="N78" s="130" t="e">
        <f t="shared" si="22"/>
        <v>#REF!</v>
      </c>
    </row>
    <row r="79" spans="2:14" ht="6" customHeight="1"/>
    <row r="80" spans="2:14" ht="12.75">
      <c r="N80" s="131" t="s">
        <v>53</v>
      </c>
    </row>
    <row r="82" spans="2:2" ht="12.75">
      <c r="B82" s="132" t="s">
        <v>54</v>
      </c>
    </row>
    <row r="83" spans="2:2" ht="12.75">
      <c r="B83" s="133" t="s">
        <v>55</v>
      </c>
    </row>
    <row r="84" spans="2:2" ht="12.75">
      <c r="B84" s="133" t="s">
        <v>56</v>
      </c>
    </row>
  </sheetData>
  <sheetProtection algorithmName="SHA-512" hashValue="CjpRi9dBGROn6nMzgPJqM1I1t6VIHk7HObj4+QkWUnovPifUOOz4yW+htmK2mt7gI6wCmC8A9MqIB/W/KllChQ==" saltValue="tCUGhcjkyIQzbrxDhSXLbQ==" spinCount="100000" sheet="1" objects="1" scenarios="1" selectLockedCells="1" selectUnlockedCells="1"/>
  <autoFilter ref="B7:H18" xr:uid="{00000000-0009-0000-0000-000002000000}">
    <sortState xmlns:xlrd2="http://schemas.microsoft.com/office/spreadsheetml/2017/richdata2" ref="B8:H159">
      <sortCondition ref="D7:D67"/>
    </sortState>
  </autoFilter>
  <mergeCells count="6">
    <mergeCell ref="B26:M26"/>
    <mergeCell ref="D2:L2"/>
    <mergeCell ref="D3:L3"/>
    <mergeCell ref="B5:F5"/>
    <mergeCell ref="G5:K5"/>
    <mergeCell ref="L5:N5"/>
  </mergeCells>
  <pageMargins left="0.6692913385826772" right="0.35433070866141736" top="0.19685039370078741" bottom="0.11811023622047245" header="0.59055118110236227" footer="0"/>
  <pageSetup scale="75" orientation="landscape" r:id="rId1"/>
  <headerFooter alignWithMargins="0">
    <oddHeader>&amp;R&amp;P de &amp;N</oddHeader>
    <oddFooter>&amp;L&amp;7GIT DE VALORACIÓN ECONÓMICA&amp;R&amp;7F51400-18/17.V1</oddFooter>
  </headerFooter>
  <rowBreaks count="1" manualBreakCount="1">
    <brk id="2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</sheetPr>
  <dimension ref="A2:BX85"/>
  <sheetViews>
    <sheetView showGridLines="0" topLeftCell="A2" zoomScale="86" zoomScaleNormal="86" workbookViewId="0">
      <selection activeCell="F25" sqref="F25"/>
    </sheetView>
  </sheetViews>
  <sheetFormatPr defaultColWidth="0" defaultRowHeight="0" customHeight="1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4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8.28515625" style="73" bestFit="1" customWidth="1"/>
    <col min="18" max="18" width="10.28515625" style="73" customWidth="1"/>
    <col min="19" max="19" width="12.7109375" style="73" bestFit="1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 customWidth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69"/>
      <c r="C2" s="70"/>
      <c r="D2" s="603" t="s">
        <v>0</v>
      </c>
      <c r="E2" s="604"/>
      <c r="F2" s="604"/>
      <c r="G2" s="604"/>
      <c r="H2" s="604"/>
      <c r="I2" s="604"/>
      <c r="J2" s="604"/>
      <c r="K2" s="604"/>
      <c r="L2" s="605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 t="s">
        <v>4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  <c r="O4" s="88" t="s">
        <v>16</v>
      </c>
      <c r="P4" s="88"/>
      <c r="Q4" s="90">
        <f>SUM(C8:C19)</f>
        <v>419</v>
      </c>
    </row>
    <row r="5" spans="2:28" s="84" customFormat="1" ht="21.75" customHeight="1">
      <c r="B5" s="609" t="s">
        <v>6</v>
      </c>
      <c r="C5" s="610"/>
      <c r="D5" s="610"/>
      <c r="E5" s="610"/>
      <c r="F5" s="611"/>
      <c r="G5" s="612" t="s">
        <v>7</v>
      </c>
      <c r="H5" s="610"/>
      <c r="I5" s="610"/>
      <c r="J5" s="610"/>
      <c r="K5" s="611"/>
      <c r="L5" s="612" t="s">
        <v>8</v>
      </c>
      <c r="M5" s="610"/>
      <c r="N5" s="613"/>
      <c r="O5" s="88" t="s">
        <v>25</v>
      </c>
      <c r="P5" s="88"/>
      <c r="Q5" s="90" t="e">
        <f>SUM(D8:D19)</f>
        <v>#REF!</v>
      </c>
    </row>
    <row r="6" spans="2:28" ht="12.75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37</v>
      </c>
      <c r="P6" s="88"/>
      <c r="Q6" s="90" t="e">
        <f>+S20</f>
        <v>#REF!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294" t="s">
        <v>12</v>
      </c>
      <c r="L7" s="134" t="s">
        <v>13</v>
      </c>
      <c r="M7" s="294" t="s">
        <v>14</v>
      </c>
      <c r="N7" s="295" t="s">
        <v>15</v>
      </c>
      <c r="O7" s="88"/>
      <c r="P7" s="88"/>
      <c r="Q7" s="90"/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 ht="14.25">
      <c r="B8" s="96">
        <v>1</v>
      </c>
      <c r="C8" s="97">
        <f>Puntajes!Q197</f>
        <v>11</v>
      </c>
      <c r="D8" s="98" t="e">
        <f>Puntajes!U197</f>
        <v>#REF!</v>
      </c>
      <c r="E8" s="99" t="e">
        <f t="shared" ref="E8:E19" si="0">IF(C8&gt;0,+$K$8+$K$9*C8,0)</f>
        <v>#REF!</v>
      </c>
      <c r="F8" s="99" t="e">
        <f t="shared" ref="F8:F19" si="1">IF($L$9&gt;0,+$L$8*C8^$L$9,0)</f>
        <v>#REF!</v>
      </c>
      <c r="G8" s="99" t="e">
        <f t="shared" ref="G8:G19" si="2">IF(C8&gt;0,+$M$8*EXP($M$9*C8),0)</f>
        <v>#REF!</v>
      </c>
      <c r="H8" s="99" t="e">
        <f t="shared" ref="H8:H19" si="3">IF(C8&gt;0,+$N$8+$N$9*LN(C8),0)</f>
        <v>#REF!</v>
      </c>
      <c r="I8" s="88"/>
      <c r="J8" s="101" t="s">
        <v>36</v>
      </c>
      <c r="K8" s="102" t="e">
        <f>IF((Q18*Q8-Q4^2)&gt;0,(Q5*Q8-Q4*Q6)/(Q18*Q8-Q4^2),0)</f>
        <v>#REF!</v>
      </c>
      <c r="L8" s="102" t="e">
        <f>IF(C8=0,0,EXP((Q15*Q16-Q14*Q12)/(Q15^2-Q18*Q12)))</f>
        <v>#REF!</v>
      </c>
      <c r="M8" s="102" t="e">
        <f>IF(C8=0,0,EXP((Q11*Q4-Q14*Q8)/(Q4^2-Q18*Q8)))</f>
        <v>#REF!</v>
      </c>
      <c r="N8" s="103" t="e">
        <f>IF(Q18&gt;0,(Q5-N9*Q15)/Q18,0)</f>
        <v>#REF!</v>
      </c>
      <c r="O8" s="88" t="s">
        <v>40</v>
      </c>
      <c r="P8" s="88"/>
      <c r="Q8" s="90">
        <f>SUM(T8:T19)</f>
        <v>16383</v>
      </c>
      <c r="R8" s="88"/>
      <c r="S8" s="90" t="e">
        <f t="shared" ref="S8:S19" si="4">+C8*D8</f>
        <v>#REF!</v>
      </c>
      <c r="T8" s="90">
        <f t="shared" ref="T8:U18" si="5">(C8)^2</f>
        <v>121</v>
      </c>
      <c r="U8" s="90" t="e">
        <f t="shared" si="5"/>
        <v>#REF!</v>
      </c>
      <c r="V8" s="73">
        <f t="shared" ref="V8:V19" si="6">IF(C8&gt;0,LN(C8),0)</f>
        <v>2.3978952727983707</v>
      </c>
      <c r="W8" s="73">
        <f t="shared" ref="W8:W19" si="7">(V8)^2</f>
        <v>5.7499017393087728</v>
      </c>
      <c r="X8" s="73" t="e">
        <f t="shared" ref="X8:X19" si="8">IF(D8&gt;0,LN(D8),0)</f>
        <v>#REF!</v>
      </c>
      <c r="Y8" s="73" t="e">
        <f t="shared" ref="Y8:Y19" si="9">(X8)^2</f>
        <v>#REF!</v>
      </c>
      <c r="Z8" s="73" t="e">
        <f t="shared" ref="Z8:Z19" si="10">+X8*C8</f>
        <v>#REF!</v>
      </c>
      <c r="AA8" s="73" t="e">
        <f t="shared" ref="AA8:AA19" si="11">+D8*V8</f>
        <v>#REF!</v>
      </c>
      <c r="AB8" s="73" t="e">
        <f>+V8*X8</f>
        <v>#REF!</v>
      </c>
    </row>
    <row r="9" spans="2:28" ht="14.25">
      <c r="B9" s="96">
        <v>2</v>
      </c>
      <c r="C9" s="97">
        <f>Puntajes!Q198</f>
        <v>19</v>
      </c>
      <c r="D9" s="98" t="e">
        <f>Puntajes!U198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IF((Q18*Q8-Q4^2)&gt;0,(Q18*Q6-Q4*Q5)/(Q18*Q8-Q4^2),0)</f>
        <v>#REF!</v>
      </c>
      <c r="L9" s="104" t="e">
        <f>IF(Q15&gt;0,(Q14-Q18*LN(L8))/Q15,0)</f>
        <v>#REF!</v>
      </c>
      <c r="M9" s="104" t="e">
        <f>IF(Q4&gt;0,(Q14-Q18*LN(M8))/Q4,0)</f>
        <v>#REF!</v>
      </c>
      <c r="N9" s="103" t="e">
        <f>IF((Q18*Q12-Q15^2)&gt;0,(Q18*Q17-Q15*Q5)/(Q18*Q12-Q15^2),0)</f>
        <v>#REF!</v>
      </c>
      <c r="O9" s="88" t="s">
        <v>42</v>
      </c>
      <c r="P9" s="88"/>
      <c r="Q9" s="90" t="e">
        <f>SUM(U8:U19)</f>
        <v>#REF!</v>
      </c>
      <c r="R9" s="88"/>
      <c r="S9" s="90" t="e">
        <f t="shared" si="4"/>
        <v>#REF!</v>
      </c>
      <c r="T9" s="90">
        <f t="shared" si="5"/>
        <v>361</v>
      </c>
      <c r="U9" s="90" t="e">
        <f t="shared" si="5"/>
        <v>#REF!</v>
      </c>
      <c r="V9" s="73">
        <f t="shared" si="6"/>
        <v>2.9444389791664403</v>
      </c>
      <c r="W9" s="73">
        <f t="shared" si="7"/>
        <v>8.6697209020347081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19" si="12">+V9*X9</f>
        <v>#REF!</v>
      </c>
    </row>
    <row r="10" spans="2:28" ht="12.75">
      <c r="B10" s="96">
        <v>3</v>
      </c>
      <c r="C10" s="97">
        <f>Puntajes!Q199</f>
        <v>21</v>
      </c>
      <c r="D10" s="98" t="e">
        <f>Puntajes!U199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IF(((Q18*Q8-Q4^2)*(Q18*Q9-Q5^2))^0.5&gt;0,(Q18*Q6-Q4*Q5)/((Q18*Q8-Q4^2)*(Q18*Q9-Q5^2))^0.5,0)</f>
        <v>#REF!</v>
      </c>
      <c r="L10" s="104" t="e">
        <f>IF((Q18*Q12-Q15^2)*(Q18*Q13-Q14^2)&gt;0,(Q18*Q16-Q15*Q14)/((Q18*Q12-Q15^2)*(Q18*Q13-Q14^2))^0.5,0)</f>
        <v>#REF!</v>
      </c>
      <c r="M10" s="104" t="e">
        <f>IF((Q18*Q8-Q4^2)*(Q18*Q13-Q14^2)&gt;0,(Q18*Q11-Q4*Q14)/((Q18*Q8-Q4^2)*(Q18*Q13-Q14^2))^0.5,0)</f>
        <v>#REF!</v>
      </c>
      <c r="N10" s="105" t="e">
        <f>IF(C8=0,0,(Q18*Q17-Q15*Q5)/((Q18*Q12-Q15^2)*(Q18*Q9-Q5^2))^0.5)</f>
        <v>#REF!</v>
      </c>
      <c r="O10" s="88"/>
      <c r="P10" s="88"/>
      <c r="Q10" s="90"/>
      <c r="R10" s="88"/>
      <c r="S10" s="90" t="e">
        <f t="shared" si="4"/>
        <v>#REF!</v>
      </c>
      <c r="T10" s="90">
        <f t="shared" si="5"/>
        <v>441</v>
      </c>
      <c r="U10" s="90" t="e">
        <f t="shared" si="5"/>
        <v>#REF!</v>
      </c>
      <c r="V10" s="73">
        <f t="shared" si="6"/>
        <v>3.044522437723423</v>
      </c>
      <c r="W10" s="73">
        <f t="shared" si="7"/>
        <v>9.2691168738013747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Puntajes!Q200</f>
        <v>29</v>
      </c>
      <c r="D11" s="98" t="e">
        <f>Puntajes!U200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296" t="e">
        <f>(L10)^2</f>
        <v>#REF!</v>
      </c>
      <c r="M11" s="107" t="e">
        <f>(M10)^2</f>
        <v>#REF!</v>
      </c>
      <c r="N11" s="108" t="e">
        <f>N10^2</f>
        <v>#REF!</v>
      </c>
      <c r="O11" s="88" t="s">
        <v>43</v>
      </c>
      <c r="P11" s="88"/>
      <c r="Q11" s="90" t="e">
        <f>+Z20</f>
        <v>#REF!</v>
      </c>
      <c r="R11" s="88"/>
      <c r="S11" s="90" t="e">
        <f t="shared" si="4"/>
        <v>#REF!</v>
      </c>
      <c r="T11" s="90">
        <f t="shared" si="5"/>
        <v>841</v>
      </c>
      <c r="U11" s="90" t="e">
        <f t="shared" si="5"/>
        <v>#REF!</v>
      </c>
      <c r="V11" s="73">
        <f t="shared" si="6"/>
        <v>3.3672958299864741</v>
      </c>
      <c r="W11" s="73">
        <f t="shared" si="7"/>
        <v>11.338681206644297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 ht="14.25">
      <c r="B12" s="96">
        <v>5</v>
      </c>
      <c r="C12" s="97">
        <f>Puntajes!Q201</f>
        <v>32</v>
      </c>
      <c r="D12" s="98" t="e">
        <f>Puntajes!U201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 t="s">
        <v>44</v>
      </c>
      <c r="P12" s="88"/>
      <c r="Q12" s="90">
        <f>SUM(W8:W19)</f>
        <v>146.91154679318211</v>
      </c>
      <c r="R12" s="88"/>
      <c r="S12" s="90" t="e">
        <f t="shared" si="4"/>
        <v>#REF!</v>
      </c>
      <c r="T12" s="90">
        <f t="shared" si="5"/>
        <v>1024</v>
      </c>
      <c r="U12" s="90" t="e">
        <f t="shared" si="5"/>
        <v>#REF!</v>
      </c>
      <c r="V12" s="73">
        <f t="shared" si="6"/>
        <v>3.4657359027997265</v>
      </c>
      <c r="W12" s="73">
        <f t="shared" si="7"/>
        <v>12.011325347955035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 ht="14.25">
      <c r="B13" s="96">
        <v>6</v>
      </c>
      <c r="C13" s="97">
        <f>Puntajes!Q202</f>
        <v>36</v>
      </c>
      <c r="D13" s="98" t="e">
        <f>Puntajes!U202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45</v>
      </c>
      <c r="P13" s="88"/>
      <c r="Q13" s="90" t="e">
        <f>SUM(Y8:Y19)</f>
        <v>#REF!</v>
      </c>
      <c r="R13" s="88"/>
      <c r="S13" s="90" t="e">
        <f t="shared" si="4"/>
        <v>#REF!</v>
      </c>
      <c r="T13" s="90">
        <f t="shared" si="5"/>
        <v>1296</v>
      </c>
      <c r="U13" s="90" t="e">
        <f t="shared" si="5"/>
        <v>#REF!</v>
      </c>
      <c r="V13" s="73">
        <f t="shared" si="6"/>
        <v>3.5835189384561099</v>
      </c>
      <c r="W13" s="73">
        <f t="shared" si="7"/>
        <v>12.841607982273604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2.75">
      <c r="B14" s="96">
        <v>7</v>
      </c>
      <c r="C14" s="97">
        <f>Puntajes!Q203</f>
        <v>40</v>
      </c>
      <c r="D14" s="98" t="e">
        <f>Puntajes!U203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46</v>
      </c>
      <c r="P14" s="88"/>
      <c r="Q14" s="90" t="e">
        <f>SUM(X8:X19)</f>
        <v>#REF!</v>
      </c>
      <c r="R14" s="88"/>
      <c r="S14" s="90" t="e">
        <f t="shared" si="4"/>
        <v>#REF!</v>
      </c>
      <c r="T14" s="90">
        <f t="shared" si="5"/>
        <v>1600</v>
      </c>
      <c r="U14" s="90" t="e">
        <f t="shared" si="5"/>
        <v>#REF!</v>
      </c>
      <c r="V14" s="73">
        <f t="shared" si="6"/>
        <v>3.6888794541139363</v>
      </c>
      <c r="W14" s="73">
        <f t="shared" si="7"/>
        <v>13.607831626983932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2.75">
      <c r="B15" s="96">
        <v>8</v>
      </c>
      <c r="C15" s="97">
        <f>Puntajes!Q204</f>
        <v>45</v>
      </c>
      <c r="D15" s="98" t="e">
        <f>Puntajes!U204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47</v>
      </c>
      <c r="P15" s="88"/>
      <c r="Q15" s="90">
        <f>SUM(V8:V19)</f>
        <v>41.650961424135666</v>
      </c>
      <c r="R15" s="88"/>
      <c r="S15" s="90" t="e">
        <f t="shared" si="4"/>
        <v>#REF!</v>
      </c>
      <c r="T15" s="90">
        <f t="shared" si="5"/>
        <v>2025</v>
      </c>
      <c r="U15" s="90" t="e">
        <f t="shared" si="5"/>
        <v>#REF!</v>
      </c>
      <c r="V15" s="73">
        <f t="shared" si="6"/>
        <v>3.8066624897703196</v>
      </c>
      <c r="W15" s="73">
        <f t="shared" si="7"/>
        <v>14.490679311024369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 ht="12.75">
      <c r="B16" s="96">
        <v>9</v>
      </c>
      <c r="C16" s="97">
        <f>Puntajes!Q205</f>
        <v>43</v>
      </c>
      <c r="D16" s="98" t="e">
        <f>Puntajes!U205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48</v>
      </c>
      <c r="P16" s="88"/>
      <c r="Q16" s="90" t="e">
        <f>+AB20</f>
        <v>#REF!</v>
      </c>
      <c r="R16" s="88"/>
      <c r="S16" s="90" t="e">
        <f t="shared" si="4"/>
        <v>#REF!</v>
      </c>
      <c r="T16" s="90">
        <f t="shared" si="5"/>
        <v>1849</v>
      </c>
      <c r="U16" s="90" t="e">
        <f t="shared" si="5"/>
        <v>#REF!</v>
      </c>
      <c r="V16" s="73">
        <f t="shared" si="6"/>
        <v>3.7612001156935624</v>
      </c>
      <c r="W16" s="73">
        <f t="shared" si="7"/>
        <v>14.146626310293268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 ht="12.75">
      <c r="B17" s="96">
        <v>10</v>
      </c>
      <c r="C17" s="97">
        <f>Puntajes!Q206</f>
        <v>47</v>
      </c>
      <c r="D17" s="98" t="e">
        <f>Puntajes!U206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49</v>
      </c>
      <c r="P17" s="88"/>
      <c r="Q17" s="90" t="e">
        <f>+AA20</f>
        <v>#REF!</v>
      </c>
      <c r="R17" s="88"/>
      <c r="S17" s="90" t="e">
        <f t="shared" si="4"/>
        <v>#REF!</v>
      </c>
      <c r="T17" s="90">
        <f t="shared" si="5"/>
        <v>2209</v>
      </c>
      <c r="U17" s="90" t="e">
        <f t="shared" si="5"/>
        <v>#REF!</v>
      </c>
      <c r="V17" s="73">
        <f t="shared" si="6"/>
        <v>3.8501476017100584</v>
      </c>
      <c r="W17" s="73">
        <f t="shared" si="7"/>
        <v>14.823636554953715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 ht="12.75">
      <c r="B18" s="96">
        <v>11</v>
      </c>
      <c r="C18" s="97">
        <f>Puntajes!Q207</f>
        <v>46</v>
      </c>
      <c r="D18" s="98" t="e">
        <f>Puntajes!U207</f>
        <v>#REF!</v>
      </c>
      <c r="E18" s="99" t="e">
        <f t="shared" si="0"/>
        <v>#REF!</v>
      </c>
      <c r="F18" s="99" t="e">
        <f t="shared" si="1"/>
        <v>#REF!</v>
      </c>
      <c r="G18" s="99" t="e">
        <f t="shared" si="2"/>
        <v>#REF!</v>
      </c>
      <c r="H18" s="99" t="e">
        <f t="shared" si="3"/>
        <v>#REF!</v>
      </c>
      <c r="I18" s="88"/>
      <c r="N18" s="89"/>
      <c r="O18" s="88" t="s">
        <v>50</v>
      </c>
      <c r="P18" s="88"/>
      <c r="Q18" s="90">
        <f>COUNTA(C8:C19)</f>
        <v>12</v>
      </c>
      <c r="R18" s="88"/>
      <c r="S18" s="90" t="e">
        <f t="shared" si="4"/>
        <v>#REF!</v>
      </c>
      <c r="T18" s="90">
        <f t="shared" si="5"/>
        <v>2116</v>
      </c>
      <c r="U18" s="90" t="e">
        <f t="shared" si="5"/>
        <v>#REF!</v>
      </c>
      <c r="V18" s="73">
        <f t="shared" si="6"/>
        <v>3.8286413964890951</v>
      </c>
      <c r="W18" s="73">
        <f t="shared" si="7"/>
        <v>14.658494942909968</v>
      </c>
      <c r="X18" s="73" t="e">
        <f t="shared" si="8"/>
        <v>#REF!</v>
      </c>
      <c r="Y18" s="73" t="e">
        <f t="shared" si="9"/>
        <v>#REF!</v>
      </c>
      <c r="Z18" s="73" t="e">
        <f t="shared" si="10"/>
        <v>#REF!</v>
      </c>
      <c r="AA18" s="73" t="e">
        <f t="shared" si="11"/>
        <v>#REF!</v>
      </c>
      <c r="AB18" s="73" t="e">
        <f t="shared" si="12"/>
        <v>#REF!</v>
      </c>
    </row>
    <row r="19" spans="2:28" ht="12.75">
      <c r="B19" s="135">
        <v>12</v>
      </c>
      <c r="C19" s="136">
        <f>Puntajes!Q208</f>
        <v>50</v>
      </c>
      <c r="D19" s="137" t="e">
        <f>Puntajes!U208</f>
        <v>#REF!</v>
      </c>
      <c r="E19" s="138" t="e">
        <f t="shared" si="0"/>
        <v>#REF!</v>
      </c>
      <c r="F19" s="138" t="e">
        <f t="shared" si="1"/>
        <v>#REF!</v>
      </c>
      <c r="G19" s="138" t="e">
        <f t="shared" si="2"/>
        <v>#REF!</v>
      </c>
      <c r="H19" s="138" t="e">
        <f t="shared" si="3"/>
        <v>#REF!</v>
      </c>
      <c r="I19" s="139"/>
      <c r="J19" s="140"/>
      <c r="K19" s="140"/>
      <c r="L19" s="140"/>
      <c r="M19" s="140"/>
      <c r="N19" s="141"/>
      <c r="O19" s="88"/>
      <c r="P19" s="88"/>
      <c r="Q19" s="90"/>
      <c r="R19" s="88"/>
      <c r="S19" s="90" t="e">
        <f t="shared" si="4"/>
        <v>#REF!</v>
      </c>
      <c r="T19" s="90">
        <f t="shared" ref="T19:U19" si="13">(C19)^2</f>
        <v>2500</v>
      </c>
      <c r="U19" s="90" t="e">
        <f t="shared" si="13"/>
        <v>#REF!</v>
      </c>
      <c r="V19" s="73">
        <f t="shared" si="6"/>
        <v>3.912023005428146</v>
      </c>
      <c r="W19" s="73">
        <f t="shared" si="7"/>
        <v>15.303923994999064</v>
      </c>
      <c r="X19" s="73" t="e">
        <f t="shared" si="8"/>
        <v>#REF!</v>
      </c>
      <c r="Y19" s="73" t="e">
        <f t="shared" si="9"/>
        <v>#REF!</v>
      </c>
      <c r="Z19" s="73" t="e">
        <f t="shared" si="10"/>
        <v>#REF!</v>
      </c>
      <c r="AA19" s="73" t="e">
        <f t="shared" si="11"/>
        <v>#REF!</v>
      </c>
      <c r="AB19" s="73" t="e">
        <f t="shared" si="12"/>
        <v>#REF!</v>
      </c>
    </row>
    <row r="20" spans="2:28" ht="12.75">
      <c r="B20" s="114"/>
      <c r="C20" s="114"/>
      <c r="I20" s="109"/>
      <c r="O20" s="109"/>
      <c r="P20" s="109"/>
      <c r="Q20" s="110"/>
      <c r="R20" s="109"/>
      <c r="S20" s="110" t="e">
        <f t="shared" ref="S20:AB20" si="14">SUM(S8:S19)</f>
        <v>#REF!</v>
      </c>
      <c r="T20" s="110">
        <f t="shared" si="14"/>
        <v>16383</v>
      </c>
      <c r="U20" s="110" t="e">
        <f t="shared" si="14"/>
        <v>#REF!</v>
      </c>
      <c r="V20" s="111">
        <f t="shared" si="14"/>
        <v>41.650961424135666</v>
      </c>
      <c r="W20" s="111">
        <f t="shared" si="14"/>
        <v>146.91154679318211</v>
      </c>
      <c r="X20" s="111" t="e">
        <f t="shared" si="14"/>
        <v>#REF!</v>
      </c>
      <c r="Y20" s="111" t="e">
        <f t="shared" si="14"/>
        <v>#REF!</v>
      </c>
      <c r="Z20" s="111" t="e">
        <f t="shared" si="14"/>
        <v>#REF!</v>
      </c>
      <c r="AA20" s="111" t="e">
        <f t="shared" si="14"/>
        <v>#REF!</v>
      </c>
      <c r="AB20" s="111" t="e">
        <f t="shared" si="14"/>
        <v>#REF!</v>
      </c>
    </row>
    <row r="21" spans="2:28" ht="14.25">
      <c r="B21" s="114"/>
      <c r="C21" s="114"/>
      <c r="I21" s="88"/>
      <c r="O21" s="88"/>
      <c r="P21" s="88"/>
      <c r="Q21" s="90"/>
      <c r="R21" s="88"/>
      <c r="S21" s="90" t="s">
        <v>26</v>
      </c>
      <c r="T21" s="90" t="s">
        <v>27</v>
      </c>
      <c r="U21" s="90" t="s">
        <v>28</v>
      </c>
      <c r="V21" s="73" t="s">
        <v>29</v>
      </c>
      <c r="W21" s="73" t="s">
        <v>30</v>
      </c>
      <c r="X21" s="73" t="s">
        <v>31</v>
      </c>
      <c r="Y21" s="73" t="s">
        <v>32</v>
      </c>
      <c r="Z21" s="73" t="s">
        <v>33</v>
      </c>
      <c r="AA21" s="73" t="s">
        <v>34</v>
      </c>
      <c r="AB21" s="73" t="s">
        <v>35</v>
      </c>
    </row>
    <row r="22" spans="2:28" ht="12.75">
      <c r="B22" s="114"/>
      <c r="C22" s="114"/>
      <c r="I22" s="88"/>
      <c r="J22" s="88"/>
      <c r="K22" s="88"/>
      <c r="L22" s="90"/>
      <c r="M22" s="88"/>
      <c r="N22" s="90"/>
      <c r="O22" s="90"/>
      <c r="P22" s="90"/>
    </row>
    <row r="23" spans="2:28" ht="12.75">
      <c r="B23" s="114"/>
      <c r="C23" s="114"/>
      <c r="I23" s="88"/>
      <c r="J23" s="88"/>
      <c r="K23" s="88"/>
      <c r="L23" s="90"/>
      <c r="M23" s="88"/>
      <c r="N23" s="90"/>
      <c r="O23" s="90"/>
      <c r="P23" s="90"/>
    </row>
    <row r="24" spans="2:28" ht="12.75">
      <c r="B24" s="114"/>
      <c r="C24" s="114"/>
      <c r="I24" s="88"/>
      <c r="J24" s="88"/>
      <c r="K24" s="88"/>
      <c r="L24" s="90"/>
      <c r="M24" s="88"/>
      <c r="N24" s="90"/>
      <c r="O24" s="90"/>
      <c r="P24" s="90"/>
    </row>
    <row r="25" spans="2:28" ht="12.75">
      <c r="B25" s="114"/>
      <c r="C25" s="114"/>
      <c r="I25" s="88"/>
      <c r="J25" s="88"/>
      <c r="K25" s="88"/>
      <c r="L25" s="90"/>
      <c r="M25" s="88"/>
      <c r="N25" s="90"/>
      <c r="O25" s="90"/>
      <c r="P25" s="90"/>
    </row>
    <row r="26" spans="2:28" ht="6.75" customHeight="1">
      <c r="B26" s="112"/>
      <c r="C26" s="114"/>
      <c r="D26" s="115"/>
      <c r="E26" s="116"/>
      <c r="F26" s="116"/>
      <c r="G26" s="116"/>
      <c r="H26" s="116"/>
      <c r="I26" s="88"/>
      <c r="J26" s="88"/>
      <c r="K26" s="88"/>
      <c r="L26" s="90"/>
      <c r="M26" s="88"/>
      <c r="N26" s="90"/>
      <c r="O26" s="90"/>
      <c r="P26" s="90"/>
    </row>
    <row r="27" spans="2:28" ht="23.25" customHeight="1">
      <c r="B27" s="602" t="s">
        <v>51</v>
      </c>
      <c r="C27" s="602"/>
      <c r="D27" s="602"/>
      <c r="E27" s="602"/>
      <c r="F27" s="602"/>
      <c r="G27" s="602"/>
      <c r="H27" s="602"/>
      <c r="I27" s="602"/>
      <c r="J27" s="602"/>
      <c r="K27" s="602"/>
      <c r="L27" s="602"/>
      <c r="M27" s="602"/>
      <c r="N27" s="90"/>
      <c r="O27" s="90"/>
      <c r="P27" s="90"/>
    </row>
    <row r="28" spans="2:28" ht="12.75">
      <c r="B28" s="114"/>
      <c r="C28" s="114"/>
      <c r="D28" s="115"/>
      <c r="E28" s="116"/>
      <c r="F28" s="116"/>
      <c r="G28" s="116"/>
      <c r="H28" s="116"/>
      <c r="I28" s="88"/>
      <c r="J28" s="88"/>
      <c r="K28" s="88"/>
      <c r="L28" s="90"/>
      <c r="M28" s="88"/>
      <c r="N28" s="90"/>
      <c r="O28" s="90"/>
      <c r="P28" s="90"/>
    </row>
    <row r="29" spans="2:28" ht="12.75">
      <c r="B29" s="117" t="s">
        <v>10</v>
      </c>
      <c r="C29" s="118" t="s">
        <v>52</v>
      </c>
      <c r="D29" s="119" t="s">
        <v>12</v>
      </c>
      <c r="E29" s="119" t="s">
        <v>13</v>
      </c>
      <c r="F29" s="119" t="s">
        <v>14</v>
      </c>
      <c r="G29" s="120" t="s">
        <v>15</v>
      </c>
      <c r="H29" s="73"/>
      <c r="I29" s="117" t="s">
        <v>10</v>
      </c>
      <c r="J29" s="118" t="s">
        <v>52</v>
      </c>
      <c r="K29" s="119" t="s">
        <v>12</v>
      </c>
      <c r="L29" s="119" t="s">
        <v>13</v>
      </c>
      <c r="M29" s="119" t="s">
        <v>14</v>
      </c>
      <c r="N29" s="120" t="s">
        <v>15</v>
      </c>
      <c r="O29" s="90"/>
      <c r="P29" s="90"/>
    </row>
    <row r="30" spans="2:28" ht="12.75">
      <c r="B30" s="122">
        <v>1</v>
      </c>
      <c r="C30" s="121"/>
      <c r="D30" s="123" t="e">
        <f t="shared" ref="D30:D79" si="15">+$K$8+$K$9*B30</f>
        <v>#REF!</v>
      </c>
      <c r="E30" s="123" t="e">
        <f t="shared" ref="E30:E79" si="16">IF($L$9&gt;0,+$L$8*B30^$L$9,0)</f>
        <v>#REF!</v>
      </c>
      <c r="F30" s="123" t="e">
        <f t="shared" ref="F30:F79" si="17">IF(B30&gt;0,+$M$8*EXP($M$9*B30),0)</f>
        <v>#REF!</v>
      </c>
      <c r="G30" s="124" t="e">
        <f t="shared" ref="G30:G79" si="18">IF(B30&gt;0,+$N$8+$N$9*LN(B30),0)</f>
        <v>#REF!</v>
      </c>
      <c r="H30" s="73"/>
      <c r="I30" s="122">
        <v>51</v>
      </c>
      <c r="J30" s="125"/>
      <c r="K30" s="123" t="e">
        <f t="shared" ref="K30:K79" si="19">+$K$8+$K$9*I30</f>
        <v>#REF!</v>
      </c>
      <c r="L30" s="123" t="e">
        <f t="shared" ref="L30:L79" si="20">IF($L$9&gt;0,+$L$8*I30^$L$9,0)</f>
        <v>#REF!</v>
      </c>
      <c r="M30" s="123" t="e">
        <f t="shared" ref="M30:M79" si="21">IF(I30&gt;0,+$M$8*EXP($M$9*I30),0)</f>
        <v>#REF!</v>
      </c>
      <c r="N30" s="124" t="e">
        <f t="shared" ref="N30:N79" si="22">IF(I30&gt;0,+$N$8+$N$9*LN(I30),0)</f>
        <v>#REF!</v>
      </c>
      <c r="O30" s="90"/>
      <c r="P30" s="90"/>
    </row>
    <row r="31" spans="2:28" ht="12.75">
      <c r="B31" s="122">
        <v>2</v>
      </c>
      <c r="C31" s="121"/>
      <c r="D31" s="123" t="e">
        <f t="shared" si="15"/>
        <v>#REF!</v>
      </c>
      <c r="E31" s="123" t="e">
        <f t="shared" si="16"/>
        <v>#REF!</v>
      </c>
      <c r="F31" s="123" t="e">
        <f t="shared" si="17"/>
        <v>#REF!</v>
      </c>
      <c r="G31" s="124" t="e">
        <f t="shared" si="18"/>
        <v>#REF!</v>
      </c>
      <c r="H31" s="73"/>
      <c r="I31" s="122">
        <v>52</v>
      </c>
      <c r="J31" s="125"/>
      <c r="K31" s="123" t="e">
        <f t="shared" si="19"/>
        <v>#REF!</v>
      </c>
      <c r="L31" s="123" t="e">
        <f t="shared" si="20"/>
        <v>#REF!</v>
      </c>
      <c r="M31" s="123" t="e">
        <f t="shared" si="21"/>
        <v>#REF!</v>
      </c>
      <c r="N31" s="124" t="e">
        <f t="shared" si="22"/>
        <v>#REF!</v>
      </c>
      <c r="O31" s="90"/>
      <c r="P31" s="90"/>
    </row>
    <row r="32" spans="2:28" ht="12.75">
      <c r="B32" s="122">
        <v>3</v>
      </c>
      <c r="C32" s="121"/>
      <c r="D32" s="123" t="e">
        <f t="shared" si="15"/>
        <v>#REF!</v>
      </c>
      <c r="E32" s="123" t="e">
        <f t="shared" si="16"/>
        <v>#REF!</v>
      </c>
      <c r="F32" s="123" t="e">
        <f t="shared" si="17"/>
        <v>#REF!</v>
      </c>
      <c r="G32" s="124" t="e">
        <f t="shared" si="18"/>
        <v>#REF!</v>
      </c>
      <c r="H32" s="73"/>
      <c r="I32" s="122">
        <v>53</v>
      </c>
      <c r="J32" s="125"/>
      <c r="K32" s="123" t="e">
        <f t="shared" si="19"/>
        <v>#REF!</v>
      </c>
      <c r="L32" s="123" t="e">
        <f t="shared" si="20"/>
        <v>#REF!</v>
      </c>
      <c r="M32" s="123" t="e">
        <f t="shared" si="21"/>
        <v>#REF!</v>
      </c>
      <c r="N32" s="124" t="e">
        <f t="shared" si="22"/>
        <v>#REF!</v>
      </c>
      <c r="O32" s="90"/>
      <c r="P32" s="90"/>
    </row>
    <row r="33" spans="2:14" ht="12.75">
      <c r="B33" s="122">
        <v>4</v>
      </c>
      <c r="C33" s="121"/>
      <c r="D33" s="123" t="e">
        <f t="shared" si="15"/>
        <v>#REF!</v>
      </c>
      <c r="E33" s="123" t="e">
        <f t="shared" si="16"/>
        <v>#REF!</v>
      </c>
      <c r="F33" s="123" t="e">
        <f t="shared" si="17"/>
        <v>#REF!</v>
      </c>
      <c r="G33" s="124" t="e">
        <f t="shared" si="18"/>
        <v>#REF!</v>
      </c>
      <c r="H33" s="73"/>
      <c r="I33" s="122">
        <v>54</v>
      </c>
      <c r="J33" s="125"/>
      <c r="K33" s="123" t="e">
        <f t="shared" si="19"/>
        <v>#REF!</v>
      </c>
      <c r="L33" s="123" t="e">
        <f t="shared" si="20"/>
        <v>#REF!</v>
      </c>
      <c r="M33" s="123" t="e">
        <f t="shared" si="21"/>
        <v>#REF!</v>
      </c>
      <c r="N33" s="124" t="e">
        <f t="shared" si="22"/>
        <v>#REF!</v>
      </c>
    </row>
    <row r="34" spans="2:14" ht="12.75">
      <c r="B34" s="122">
        <v>5</v>
      </c>
      <c r="C34" s="121"/>
      <c r="D34" s="123" t="e">
        <f t="shared" si="15"/>
        <v>#REF!</v>
      </c>
      <c r="E34" s="123" t="e">
        <f t="shared" si="16"/>
        <v>#REF!</v>
      </c>
      <c r="F34" s="123" t="e">
        <f t="shared" si="17"/>
        <v>#REF!</v>
      </c>
      <c r="G34" s="124" t="e">
        <f t="shared" si="18"/>
        <v>#REF!</v>
      </c>
      <c r="H34" s="73"/>
      <c r="I34" s="122">
        <v>55</v>
      </c>
      <c r="J34" s="125"/>
      <c r="K34" s="123" t="e">
        <f t="shared" si="19"/>
        <v>#REF!</v>
      </c>
      <c r="L34" s="123" t="e">
        <f t="shared" si="20"/>
        <v>#REF!</v>
      </c>
      <c r="M34" s="123" t="e">
        <f t="shared" si="21"/>
        <v>#REF!</v>
      </c>
      <c r="N34" s="124" t="e">
        <f t="shared" si="22"/>
        <v>#REF!</v>
      </c>
    </row>
    <row r="35" spans="2:14" ht="12.75">
      <c r="B35" s="122">
        <v>6</v>
      </c>
      <c r="C35" s="121"/>
      <c r="D35" s="123" t="e">
        <f t="shared" si="15"/>
        <v>#REF!</v>
      </c>
      <c r="E35" s="123" t="e">
        <f t="shared" si="16"/>
        <v>#REF!</v>
      </c>
      <c r="F35" s="123" t="e">
        <f t="shared" si="17"/>
        <v>#REF!</v>
      </c>
      <c r="G35" s="124" t="e">
        <f t="shared" si="18"/>
        <v>#REF!</v>
      </c>
      <c r="H35" s="73"/>
      <c r="I35" s="122">
        <v>56</v>
      </c>
      <c r="J35" s="125"/>
      <c r="K35" s="123" t="e">
        <f t="shared" si="19"/>
        <v>#REF!</v>
      </c>
      <c r="L35" s="123" t="e">
        <f t="shared" si="20"/>
        <v>#REF!</v>
      </c>
      <c r="M35" s="123" t="e">
        <f t="shared" si="21"/>
        <v>#REF!</v>
      </c>
      <c r="N35" s="124" t="e">
        <f t="shared" si="22"/>
        <v>#REF!</v>
      </c>
    </row>
    <row r="36" spans="2:14" ht="12.75">
      <c r="B36" s="122">
        <v>7</v>
      </c>
      <c r="C36" s="121"/>
      <c r="D36" s="123" t="e">
        <f t="shared" si="15"/>
        <v>#REF!</v>
      </c>
      <c r="E36" s="123" t="e">
        <f t="shared" si="16"/>
        <v>#REF!</v>
      </c>
      <c r="F36" s="123" t="e">
        <f t="shared" si="17"/>
        <v>#REF!</v>
      </c>
      <c r="G36" s="124" t="e">
        <f t="shared" si="18"/>
        <v>#REF!</v>
      </c>
      <c r="H36" s="73"/>
      <c r="I36" s="122">
        <v>57</v>
      </c>
      <c r="J36" s="125"/>
      <c r="K36" s="123" t="e">
        <f t="shared" si="19"/>
        <v>#REF!</v>
      </c>
      <c r="L36" s="123" t="e">
        <f t="shared" si="20"/>
        <v>#REF!</v>
      </c>
      <c r="M36" s="123" t="e">
        <f t="shared" si="21"/>
        <v>#REF!</v>
      </c>
      <c r="N36" s="124" t="e">
        <f t="shared" si="22"/>
        <v>#REF!</v>
      </c>
    </row>
    <row r="37" spans="2:14" ht="12.75">
      <c r="B37" s="122">
        <v>8</v>
      </c>
      <c r="C37" s="121"/>
      <c r="D37" s="123" t="e">
        <f t="shared" si="15"/>
        <v>#REF!</v>
      </c>
      <c r="E37" s="123" t="e">
        <f t="shared" si="16"/>
        <v>#REF!</v>
      </c>
      <c r="F37" s="123" t="e">
        <f t="shared" si="17"/>
        <v>#REF!</v>
      </c>
      <c r="G37" s="124" t="e">
        <f t="shared" si="18"/>
        <v>#REF!</v>
      </c>
      <c r="H37" s="73"/>
      <c r="I37" s="122">
        <v>58</v>
      </c>
      <c r="J37" s="125"/>
      <c r="K37" s="123" t="e">
        <f t="shared" si="19"/>
        <v>#REF!</v>
      </c>
      <c r="L37" s="123" t="e">
        <f t="shared" si="20"/>
        <v>#REF!</v>
      </c>
      <c r="M37" s="123" t="e">
        <f t="shared" si="21"/>
        <v>#REF!</v>
      </c>
      <c r="N37" s="124" t="e">
        <f t="shared" si="22"/>
        <v>#REF!</v>
      </c>
    </row>
    <row r="38" spans="2:14" ht="12.75">
      <c r="B38" s="122">
        <v>9</v>
      </c>
      <c r="C38" s="121"/>
      <c r="D38" s="123" t="e">
        <f t="shared" si="15"/>
        <v>#REF!</v>
      </c>
      <c r="E38" s="123" t="e">
        <f t="shared" si="16"/>
        <v>#REF!</v>
      </c>
      <c r="F38" s="123" t="e">
        <f t="shared" si="17"/>
        <v>#REF!</v>
      </c>
      <c r="G38" s="124" t="e">
        <f t="shared" si="18"/>
        <v>#REF!</v>
      </c>
      <c r="H38" s="73"/>
      <c r="I38" s="122">
        <v>59</v>
      </c>
      <c r="J38" s="125"/>
      <c r="K38" s="123" t="e">
        <f t="shared" si="19"/>
        <v>#REF!</v>
      </c>
      <c r="L38" s="123" t="e">
        <f t="shared" si="20"/>
        <v>#REF!</v>
      </c>
      <c r="M38" s="123" t="e">
        <f t="shared" si="21"/>
        <v>#REF!</v>
      </c>
      <c r="N38" s="124" t="e">
        <f t="shared" si="22"/>
        <v>#REF!</v>
      </c>
    </row>
    <row r="39" spans="2:14" ht="12.75">
      <c r="B39" s="122">
        <v>10</v>
      </c>
      <c r="C39" s="121"/>
      <c r="D39" s="123" t="e">
        <f t="shared" si="15"/>
        <v>#REF!</v>
      </c>
      <c r="E39" s="123" t="e">
        <f t="shared" si="16"/>
        <v>#REF!</v>
      </c>
      <c r="F39" s="123" t="e">
        <f t="shared" si="17"/>
        <v>#REF!</v>
      </c>
      <c r="G39" s="124" t="e">
        <f t="shared" si="18"/>
        <v>#REF!</v>
      </c>
      <c r="H39" s="73"/>
      <c r="I39" s="122">
        <v>60</v>
      </c>
      <c r="J39" s="125"/>
      <c r="K39" s="123" t="e">
        <f t="shared" si="19"/>
        <v>#REF!</v>
      </c>
      <c r="L39" s="123" t="e">
        <f t="shared" si="20"/>
        <v>#REF!</v>
      </c>
      <c r="M39" s="123" t="e">
        <f t="shared" si="21"/>
        <v>#REF!</v>
      </c>
      <c r="N39" s="124" t="e">
        <f t="shared" si="22"/>
        <v>#REF!</v>
      </c>
    </row>
    <row r="40" spans="2:14" ht="12.75">
      <c r="B40" s="122">
        <v>11</v>
      </c>
      <c r="C40" s="121"/>
      <c r="D40" s="123" t="e">
        <f t="shared" si="15"/>
        <v>#REF!</v>
      </c>
      <c r="E40" s="123" t="e">
        <f t="shared" si="16"/>
        <v>#REF!</v>
      </c>
      <c r="F40" s="123" t="e">
        <f t="shared" si="17"/>
        <v>#REF!</v>
      </c>
      <c r="G40" s="124" t="e">
        <f t="shared" si="18"/>
        <v>#REF!</v>
      </c>
      <c r="H40" s="73"/>
      <c r="I40" s="122">
        <v>61</v>
      </c>
      <c r="J40" s="125"/>
      <c r="K40" s="123" t="e">
        <f t="shared" si="19"/>
        <v>#REF!</v>
      </c>
      <c r="L40" s="123" t="e">
        <f t="shared" si="20"/>
        <v>#REF!</v>
      </c>
      <c r="M40" s="123" t="e">
        <f t="shared" si="21"/>
        <v>#REF!</v>
      </c>
      <c r="N40" s="124" t="e">
        <f t="shared" si="22"/>
        <v>#REF!</v>
      </c>
    </row>
    <row r="41" spans="2:14" ht="12.75">
      <c r="B41" s="122">
        <v>12</v>
      </c>
      <c r="C41" s="121"/>
      <c r="D41" s="123" t="e">
        <f t="shared" si="15"/>
        <v>#REF!</v>
      </c>
      <c r="E41" s="123" t="e">
        <f t="shared" si="16"/>
        <v>#REF!</v>
      </c>
      <c r="F41" s="123" t="e">
        <f t="shared" si="17"/>
        <v>#REF!</v>
      </c>
      <c r="G41" s="124" t="e">
        <f t="shared" si="18"/>
        <v>#REF!</v>
      </c>
      <c r="H41" s="73"/>
      <c r="I41" s="122">
        <v>62</v>
      </c>
      <c r="J41" s="125"/>
      <c r="K41" s="123" t="e">
        <f t="shared" si="19"/>
        <v>#REF!</v>
      </c>
      <c r="L41" s="123" t="e">
        <f t="shared" si="20"/>
        <v>#REF!</v>
      </c>
      <c r="M41" s="123" t="e">
        <f t="shared" si="21"/>
        <v>#REF!</v>
      </c>
      <c r="N41" s="124" t="e">
        <f t="shared" si="22"/>
        <v>#REF!</v>
      </c>
    </row>
    <row r="42" spans="2:14" ht="12.75">
      <c r="B42" s="122">
        <v>13</v>
      </c>
      <c r="C42" s="121"/>
      <c r="D42" s="123" t="e">
        <f t="shared" si="15"/>
        <v>#REF!</v>
      </c>
      <c r="E42" s="123" t="e">
        <f t="shared" si="16"/>
        <v>#REF!</v>
      </c>
      <c r="F42" s="123" t="e">
        <f t="shared" si="17"/>
        <v>#REF!</v>
      </c>
      <c r="G42" s="124" t="e">
        <f t="shared" si="18"/>
        <v>#REF!</v>
      </c>
      <c r="H42" s="73"/>
      <c r="I42" s="122">
        <v>63</v>
      </c>
      <c r="J42" s="125"/>
      <c r="K42" s="123" t="e">
        <f t="shared" si="19"/>
        <v>#REF!</v>
      </c>
      <c r="L42" s="123" t="e">
        <f t="shared" si="20"/>
        <v>#REF!</v>
      </c>
      <c r="M42" s="123" t="e">
        <f t="shared" si="21"/>
        <v>#REF!</v>
      </c>
      <c r="N42" s="124" t="e">
        <f t="shared" si="22"/>
        <v>#REF!</v>
      </c>
    </row>
    <row r="43" spans="2:14" ht="12.75">
      <c r="B43" s="122">
        <v>14</v>
      </c>
      <c r="C43" s="121"/>
      <c r="D43" s="123" t="e">
        <f t="shared" si="15"/>
        <v>#REF!</v>
      </c>
      <c r="E43" s="123" t="e">
        <f t="shared" si="16"/>
        <v>#REF!</v>
      </c>
      <c r="F43" s="123" t="e">
        <f t="shared" si="17"/>
        <v>#REF!</v>
      </c>
      <c r="G43" s="124" t="e">
        <f t="shared" si="18"/>
        <v>#REF!</v>
      </c>
      <c r="H43" s="73"/>
      <c r="I43" s="122">
        <v>64</v>
      </c>
      <c r="J43" s="125"/>
      <c r="K43" s="123" t="e">
        <f t="shared" si="19"/>
        <v>#REF!</v>
      </c>
      <c r="L43" s="123" t="e">
        <f t="shared" si="20"/>
        <v>#REF!</v>
      </c>
      <c r="M43" s="123" t="e">
        <f t="shared" si="21"/>
        <v>#REF!</v>
      </c>
      <c r="N43" s="124" t="e">
        <f t="shared" si="22"/>
        <v>#REF!</v>
      </c>
    </row>
    <row r="44" spans="2:14" ht="12.75">
      <c r="B44" s="122">
        <v>15</v>
      </c>
      <c r="C44" s="121"/>
      <c r="D44" s="123" t="e">
        <f t="shared" si="15"/>
        <v>#REF!</v>
      </c>
      <c r="E44" s="123" t="e">
        <f t="shared" si="16"/>
        <v>#REF!</v>
      </c>
      <c r="F44" s="123" t="e">
        <f t="shared" si="17"/>
        <v>#REF!</v>
      </c>
      <c r="G44" s="124" t="e">
        <f t="shared" si="18"/>
        <v>#REF!</v>
      </c>
      <c r="H44" s="73"/>
      <c r="I44" s="122">
        <v>65</v>
      </c>
      <c r="J44" s="125"/>
      <c r="K44" s="123" t="e">
        <f t="shared" si="19"/>
        <v>#REF!</v>
      </c>
      <c r="L44" s="123" t="e">
        <f t="shared" si="20"/>
        <v>#REF!</v>
      </c>
      <c r="M44" s="123" t="e">
        <f t="shared" si="21"/>
        <v>#REF!</v>
      </c>
      <c r="N44" s="124" t="e">
        <f t="shared" si="22"/>
        <v>#REF!</v>
      </c>
    </row>
    <row r="45" spans="2:14" ht="12.75">
      <c r="B45" s="122">
        <v>16</v>
      </c>
      <c r="C45" s="121"/>
      <c r="D45" s="123" t="e">
        <f t="shared" si="15"/>
        <v>#REF!</v>
      </c>
      <c r="E45" s="123" t="e">
        <f t="shared" si="16"/>
        <v>#REF!</v>
      </c>
      <c r="F45" s="123" t="e">
        <f t="shared" si="17"/>
        <v>#REF!</v>
      </c>
      <c r="G45" s="124" t="e">
        <f t="shared" si="18"/>
        <v>#REF!</v>
      </c>
      <c r="H45" s="73"/>
      <c r="I45" s="122">
        <v>66</v>
      </c>
      <c r="J45" s="125"/>
      <c r="K45" s="123" t="e">
        <f t="shared" si="19"/>
        <v>#REF!</v>
      </c>
      <c r="L45" s="123" t="e">
        <f t="shared" si="20"/>
        <v>#REF!</v>
      </c>
      <c r="M45" s="123" t="e">
        <f t="shared" si="21"/>
        <v>#REF!</v>
      </c>
      <c r="N45" s="124" t="e">
        <f t="shared" si="22"/>
        <v>#REF!</v>
      </c>
    </row>
    <row r="46" spans="2:14" ht="12.75">
      <c r="B46" s="122">
        <v>17</v>
      </c>
      <c r="C46" s="121"/>
      <c r="D46" s="123" t="e">
        <f t="shared" si="15"/>
        <v>#REF!</v>
      </c>
      <c r="E46" s="123" t="e">
        <f t="shared" si="16"/>
        <v>#REF!</v>
      </c>
      <c r="F46" s="123" t="e">
        <f t="shared" si="17"/>
        <v>#REF!</v>
      </c>
      <c r="G46" s="124" t="e">
        <f t="shared" si="18"/>
        <v>#REF!</v>
      </c>
      <c r="H46" s="73"/>
      <c r="I46" s="122">
        <v>67</v>
      </c>
      <c r="J46" s="125"/>
      <c r="K46" s="123" t="e">
        <f t="shared" si="19"/>
        <v>#REF!</v>
      </c>
      <c r="L46" s="123" t="e">
        <f t="shared" si="20"/>
        <v>#REF!</v>
      </c>
      <c r="M46" s="123" t="e">
        <f t="shared" si="21"/>
        <v>#REF!</v>
      </c>
      <c r="N46" s="124" t="e">
        <f t="shared" si="22"/>
        <v>#REF!</v>
      </c>
    </row>
    <row r="47" spans="2:14" ht="12.75">
      <c r="B47" s="122">
        <v>18</v>
      </c>
      <c r="C47" s="126"/>
      <c r="D47" s="123" t="e">
        <f t="shared" si="15"/>
        <v>#REF!</v>
      </c>
      <c r="E47" s="123" t="e">
        <f t="shared" si="16"/>
        <v>#REF!</v>
      </c>
      <c r="F47" s="123" t="e">
        <f t="shared" si="17"/>
        <v>#REF!</v>
      </c>
      <c r="G47" s="124" t="e">
        <f t="shared" si="18"/>
        <v>#REF!</v>
      </c>
      <c r="H47" s="73"/>
      <c r="I47" s="122">
        <v>68</v>
      </c>
      <c r="J47" s="125"/>
      <c r="K47" s="123" t="e">
        <f t="shared" si="19"/>
        <v>#REF!</v>
      </c>
      <c r="L47" s="123" t="e">
        <f t="shared" si="20"/>
        <v>#REF!</v>
      </c>
      <c r="M47" s="123" t="e">
        <f t="shared" si="21"/>
        <v>#REF!</v>
      </c>
      <c r="N47" s="124" t="e">
        <f t="shared" si="22"/>
        <v>#REF!</v>
      </c>
    </row>
    <row r="48" spans="2:14" ht="12.75">
      <c r="B48" s="122">
        <v>19</v>
      </c>
      <c r="C48" s="126"/>
      <c r="D48" s="123" t="e">
        <f t="shared" si="15"/>
        <v>#REF!</v>
      </c>
      <c r="E48" s="123" t="e">
        <f t="shared" si="16"/>
        <v>#REF!</v>
      </c>
      <c r="F48" s="123" t="e">
        <f t="shared" si="17"/>
        <v>#REF!</v>
      </c>
      <c r="G48" s="124" t="e">
        <f t="shared" si="18"/>
        <v>#REF!</v>
      </c>
      <c r="H48" s="73"/>
      <c r="I48" s="122">
        <v>69</v>
      </c>
      <c r="J48" s="125"/>
      <c r="K48" s="123" t="e">
        <f t="shared" si="19"/>
        <v>#REF!</v>
      </c>
      <c r="L48" s="123" t="e">
        <f t="shared" si="20"/>
        <v>#REF!</v>
      </c>
      <c r="M48" s="123" t="e">
        <f t="shared" si="21"/>
        <v>#REF!</v>
      </c>
      <c r="N48" s="124" t="e">
        <f t="shared" si="22"/>
        <v>#REF!</v>
      </c>
    </row>
    <row r="49" spans="2:14" ht="12.75">
      <c r="B49" s="122">
        <v>20</v>
      </c>
      <c r="C49" s="126"/>
      <c r="D49" s="123" t="e">
        <f t="shared" si="15"/>
        <v>#REF!</v>
      </c>
      <c r="E49" s="123" t="e">
        <f t="shared" si="16"/>
        <v>#REF!</v>
      </c>
      <c r="F49" s="123" t="e">
        <f t="shared" si="17"/>
        <v>#REF!</v>
      </c>
      <c r="G49" s="124" t="e">
        <f t="shared" si="18"/>
        <v>#REF!</v>
      </c>
      <c r="H49" s="73"/>
      <c r="I49" s="122">
        <v>70</v>
      </c>
      <c r="J49" s="125"/>
      <c r="K49" s="123" t="e">
        <f t="shared" si="19"/>
        <v>#REF!</v>
      </c>
      <c r="L49" s="123" t="e">
        <f t="shared" si="20"/>
        <v>#REF!</v>
      </c>
      <c r="M49" s="123" t="e">
        <f t="shared" si="21"/>
        <v>#REF!</v>
      </c>
      <c r="N49" s="124" t="e">
        <f t="shared" si="22"/>
        <v>#REF!</v>
      </c>
    </row>
    <row r="50" spans="2:14" ht="12.75">
      <c r="B50" s="122">
        <v>21</v>
      </c>
      <c r="C50" s="126"/>
      <c r="D50" s="123" t="e">
        <f t="shared" si="15"/>
        <v>#REF!</v>
      </c>
      <c r="E50" s="123" t="e">
        <f t="shared" si="16"/>
        <v>#REF!</v>
      </c>
      <c r="F50" s="123" t="e">
        <f t="shared" si="17"/>
        <v>#REF!</v>
      </c>
      <c r="G50" s="124" t="e">
        <f t="shared" si="18"/>
        <v>#REF!</v>
      </c>
      <c r="H50" s="73"/>
      <c r="I50" s="122">
        <v>71</v>
      </c>
      <c r="J50" s="125"/>
      <c r="K50" s="123" t="e">
        <f t="shared" si="19"/>
        <v>#REF!</v>
      </c>
      <c r="L50" s="123" t="e">
        <f t="shared" si="20"/>
        <v>#REF!</v>
      </c>
      <c r="M50" s="123" t="e">
        <f t="shared" si="21"/>
        <v>#REF!</v>
      </c>
      <c r="N50" s="124" t="e">
        <f t="shared" si="22"/>
        <v>#REF!</v>
      </c>
    </row>
    <row r="51" spans="2:14" ht="12.75">
      <c r="B51" s="122">
        <v>22</v>
      </c>
      <c r="C51" s="126"/>
      <c r="D51" s="123" t="e">
        <f t="shared" si="15"/>
        <v>#REF!</v>
      </c>
      <c r="E51" s="123" t="e">
        <f t="shared" si="16"/>
        <v>#REF!</v>
      </c>
      <c r="F51" s="123" t="e">
        <f t="shared" si="17"/>
        <v>#REF!</v>
      </c>
      <c r="G51" s="124" t="e">
        <f t="shared" si="18"/>
        <v>#REF!</v>
      </c>
      <c r="H51" s="73"/>
      <c r="I51" s="122">
        <v>72</v>
      </c>
      <c r="J51" s="125"/>
      <c r="K51" s="123" t="e">
        <f t="shared" si="19"/>
        <v>#REF!</v>
      </c>
      <c r="L51" s="123" t="e">
        <f t="shared" si="20"/>
        <v>#REF!</v>
      </c>
      <c r="M51" s="123" t="e">
        <f t="shared" si="21"/>
        <v>#REF!</v>
      </c>
      <c r="N51" s="124" t="e">
        <f t="shared" si="22"/>
        <v>#REF!</v>
      </c>
    </row>
    <row r="52" spans="2:14" ht="12.75">
      <c r="B52" s="122">
        <v>23</v>
      </c>
      <c r="C52" s="126"/>
      <c r="D52" s="123" t="e">
        <f t="shared" si="15"/>
        <v>#REF!</v>
      </c>
      <c r="E52" s="123" t="e">
        <f t="shared" si="16"/>
        <v>#REF!</v>
      </c>
      <c r="F52" s="123" t="e">
        <f t="shared" si="17"/>
        <v>#REF!</v>
      </c>
      <c r="G52" s="124" t="e">
        <f t="shared" si="18"/>
        <v>#REF!</v>
      </c>
      <c r="H52" s="73"/>
      <c r="I52" s="122">
        <v>73</v>
      </c>
      <c r="J52" s="125"/>
      <c r="K52" s="123" t="e">
        <f t="shared" si="19"/>
        <v>#REF!</v>
      </c>
      <c r="L52" s="123" t="e">
        <f t="shared" si="20"/>
        <v>#REF!</v>
      </c>
      <c r="M52" s="123" t="e">
        <f t="shared" si="21"/>
        <v>#REF!</v>
      </c>
      <c r="N52" s="124" t="e">
        <f t="shared" si="22"/>
        <v>#REF!</v>
      </c>
    </row>
    <row r="53" spans="2:14" ht="12.75">
      <c r="B53" s="122">
        <v>24</v>
      </c>
      <c r="C53" s="126"/>
      <c r="D53" s="123" t="e">
        <f t="shared" si="15"/>
        <v>#REF!</v>
      </c>
      <c r="E53" s="123" t="e">
        <f t="shared" si="16"/>
        <v>#REF!</v>
      </c>
      <c r="F53" s="123" t="e">
        <f t="shared" si="17"/>
        <v>#REF!</v>
      </c>
      <c r="G53" s="124" t="e">
        <f t="shared" si="18"/>
        <v>#REF!</v>
      </c>
      <c r="H53" s="73"/>
      <c r="I53" s="122">
        <v>74</v>
      </c>
      <c r="J53" s="125"/>
      <c r="K53" s="123" t="e">
        <f t="shared" si="19"/>
        <v>#REF!</v>
      </c>
      <c r="L53" s="123" t="e">
        <f t="shared" si="20"/>
        <v>#REF!</v>
      </c>
      <c r="M53" s="123" t="e">
        <f t="shared" si="21"/>
        <v>#REF!</v>
      </c>
      <c r="N53" s="124" t="e">
        <f t="shared" si="22"/>
        <v>#REF!</v>
      </c>
    </row>
    <row r="54" spans="2:14" ht="12.75">
      <c r="B54" s="122">
        <v>25</v>
      </c>
      <c r="C54" s="126"/>
      <c r="D54" s="123" t="e">
        <f t="shared" si="15"/>
        <v>#REF!</v>
      </c>
      <c r="E54" s="123" t="e">
        <f t="shared" si="16"/>
        <v>#REF!</v>
      </c>
      <c r="F54" s="123" t="e">
        <f t="shared" si="17"/>
        <v>#REF!</v>
      </c>
      <c r="G54" s="124" t="e">
        <f t="shared" si="18"/>
        <v>#REF!</v>
      </c>
      <c r="H54" s="73"/>
      <c r="I54" s="122">
        <v>75</v>
      </c>
      <c r="J54" s="125"/>
      <c r="K54" s="123" t="e">
        <f t="shared" si="19"/>
        <v>#REF!</v>
      </c>
      <c r="L54" s="123" t="e">
        <f t="shared" si="20"/>
        <v>#REF!</v>
      </c>
      <c r="M54" s="123" t="e">
        <f t="shared" si="21"/>
        <v>#REF!</v>
      </c>
      <c r="N54" s="124" t="e">
        <f t="shared" si="22"/>
        <v>#REF!</v>
      </c>
    </row>
    <row r="55" spans="2:14" ht="12.75">
      <c r="B55" s="122">
        <v>26</v>
      </c>
      <c r="C55" s="126"/>
      <c r="D55" s="123" t="e">
        <f t="shared" si="15"/>
        <v>#REF!</v>
      </c>
      <c r="E55" s="123" t="e">
        <f t="shared" si="16"/>
        <v>#REF!</v>
      </c>
      <c r="F55" s="123" t="e">
        <f t="shared" si="17"/>
        <v>#REF!</v>
      </c>
      <c r="G55" s="124" t="e">
        <f t="shared" si="18"/>
        <v>#REF!</v>
      </c>
      <c r="H55" s="73"/>
      <c r="I55" s="122">
        <v>76</v>
      </c>
      <c r="J55" s="125"/>
      <c r="K55" s="123" t="e">
        <f t="shared" si="19"/>
        <v>#REF!</v>
      </c>
      <c r="L55" s="123" t="e">
        <f t="shared" si="20"/>
        <v>#REF!</v>
      </c>
      <c r="M55" s="123" t="e">
        <f t="shared" si="21"/>
        <v>#REF!</v>
      </c>
      <c r="N55" s="124" t="e">
        <f t="shared" si="22"/>
        <v>#REF!</v>
      </c>
    </row>
    <row r="56" spans="2:14" ht="12.75">
      <c r="B56" s="122">
        <v>27</v>
      </c>
      <c r="C56" s="126"/>
      <c r="D56" s="123" t="e">
        <f t="shared" si="15"/>
        <v>#REF!</v>
      </c>
      <c r="E56" s="123" t="e">
        <f t="shared" si="16"/>
        <v>#REF!</v>
      </c>
      <c r="F56" s="123" t="e">
        <f t="shared" si="17"/>
        <v>#REF!</v>
      </c>
      <c r="G56" s="124" t="e">
        <f t="shared" si="18"/>
        <v>#REF!</v>
      </c>
      <c r="H56" s="73"/>
      <c r="I56" s="122">
        <v>77</v>
      </c>
      <c r="J56" s="125"/>
      <c r="K56" s="123" t="e">
        <f t="shared" si="19"/>
        <v>#REF!</v>
      </c>
      <c r="L56" s="123" t="e">
        <f t="shared" si="20"/>
        <v>#REF!</v>
      </c>
      <c r="M56" s="123" t="e">
        <f t="shared" si="21"/>
        <v>#REF!</v>
      </c>
      <c r="N56" s="124" t="e">
        <f t="shared" si="22"/>
        <v>#REF!</v>
      </c>
    </row>
    <row r="57" spans="2:14" ht="12.75">
      <c r="B57" s="122">
        <v>28</v>
      </c>
      <c r="C57" s="126"/>
      <c r="D57" s="123" t="e">
        <f t="shared" si="15"/>
        <v>#REF!</v>
      </c>
      <c r="E57" s="123" t="e">
        <f t="shared" si="16"/>
        <v>#REF!</v>
      </c>
      <c r="F57" s="123" t="e">
        <f t="shared" si="17"/>
        <v>#REF!</v>
      </c>
      <c r="G57" s="124" t="e">
        <f t="shared" si="18"/>
        <v>#REF!</v>
      </c>
      <c r="H57" s="73"/>
      <c r="I57" s="122">
        <v>78</v>
      </c>
      <c r="J57" s="125"/>
      <c r="K57" s="123" t="e">
        <f t="shared" si="19"/>
        <v>#REF!</v>
      </c>
      <c r="L57" s="123" t="e">
        <f t="shared" si="20"/>
        <v>#REF!</v>
      </c>
      <c r="M57" s="123" t="e">
        <f t="shared" si="21"/>
        <v>#REF!</v>
      </c>
      <c r="N57" s="124" t="e">
        <f t="shared" si="22"/>
        <v>#REF!</v>
      </c>
    </row>
    <row r="58" spans="2:14" ht="12.75">
      <c r="B58" s="122">
        <v>29</v>
      </c>
      <c r="C58" s="126"/>
      <c r="D58" s="123" t="e">
        <f t="shared" si="15"/>
        <v>#REF!</v>
      </c>
      <c r="E58" s="123" t="e">
        <f t="shared" si="16"/>
        <v>#REF!</v>
      </c>
      <c r="F58" s="123" t="e">
        <f t="shared" si="17"/>
        <v>#REF!</v>
      </c>
      <c r="G58" s="124" t="e">
        <f t="shared" si="18"/>
        <v>#REF!</v>
      </c>
      <c r="H58" s="73"/>
      <c r="I58" s="122">
        <v>79</v>
      </c>
      <c r="J58" s="125"/>
      <c r="K58" s="123" t="e">
        <f t="shared" si="19"/>
        <v>#REF!</v>
      </c>
      <c r="L58" s="123" t="e">
        <f t="shared" si="20"/>
        <v>#REF!</v>
      </c>
      <c r="M58" s="123" t="e">
        <f t="shared" si="21"/>
        <v>#REF!</v>
      </c>
      <c r="N58" s="124" t="e">
        <f t="shared" si="22"/>
        <v>#REF!</v>
      </c>
    </row>
    <row r="59" spans="2:14" ht="12.75">
      <c r="B59" s="122">
        <v>30</v>
      </c>
      <c r="C59" s="126"/>
      <c r="D59" s="123" t="e">
        <f t="shared" si="15"/>
        <v>#REF!</v>
      </c>
      <c r="E59" s="123" t="e">
        <f t="shared" si="16"/>
        <v>#REF!</v>
      </c>
      <c r="F59" s="123" t="e">
        <f t="shared" si="17"/>
        <v>#REF!</v>
      </c>
      <c r="G59" s="124" t="e">
        <f t="shared" si="18"/>
        <v>#REF!</v>
      </c>
      <c r="H59" s="73"/>
      <c r="I59" s="122">
        <v>80</v>
      </c>
      <c r="J59" s="125"/>
      <c r="K59" s="123" t="e">
        <f t="shared" si="19"/>
        <v>#REF!</v>
      </c>
      <c r="L59" s="123" t="e">
        <f t="shared" si="20"/>
        <v>#REF!</v>
      </c>
      <c r="M59" s="123" t="e">
        <f t="shared" si="21"/>
        <v>#REF!</v>
      </c>
      <c r="N59" s="124" t="e">
        <f t="shared" si="22"/>
        <v>#REF!</v>
      </c>
    </row>
    <row r="60" spans="2:14" ht="12.75">
      <c r="B60" s="122">
        <v>31</v>
      </c>
      <c r="C60" s="126"/>
      <c r="D60" s="123" t="e">
        <f t="shared" si="15"/>
        <v>#REF!</v>
      </c>
      <c r="E60" s="123" t="e">
        <f t="shared" si="16"/>
        <v>#REF!</v>
      </c>
      <c r="F60" s="123" t="e">
        <f t="shared" si="17"/>
        <v>#REF!</v>
      </c>
      <c r="G60" s="124" t="e">
        <f t="shared" si="18"/>
        <v>#REF!</v>
      </c>
      <c r="H60" s="73"/>
      <c r="I60" s="122">
        <v>81</v>
      </c>
      <c r="J60" s="125"/>
      <c r="K60" s="123" t="e">
        <f t="shared" si="19"/>
        <v>#REF!</v>
      </c>
      <c r="L60" s="123" t="e">
        <f t="shared" si="20"/>
        <v>#REF!</v>
      </c>
      <c r="M60" s="123" t="e">
        <f t="shared" si="21"/>
        <v>#REF!</v>
      </c>
      <c r="N60" s="124" t="e">
        <f t="shared" si="22"/>
        <v>#REF!</v>
      </c>
    </row>
    <row r="61" spans="2:14" ht="12.75">
      <c r="B61" s="122">
        <v>32</v>
      </c>
      <c r="C61" s="125"/>
      <c r="D61" s="123" t="e">
        <f t="shared" si="15"/>
        <v>#REF!</v>
      </c>
      <c r="E61" s="123" t="e">
        <f t="shared" si="16"/>
        <v>#REF!</v>
      </c>
      <c r="F61" s="123" t="e">
        <f t="shared" si="17"/>
        <v>#REF!</v>
      </c>
      <c r="G61" s="124" t="e">
        <f t="shared" si="18"/>
        <v>#REF!</v>
      </c>
      <c r="H61" s="73"/>
      <c r="I61" s="122">
        <v>82</v>
      </c>
      <c r="J61" s="125"/>
      <c r="K61" s="123" t="e">
        <f t="shared" si="19"/>
        <v>#REF!</v>
      </c>
      <c r="L61" s="123" t="e">
        <f t="shared" si="20"/>
        <v>#REF!</v>
      </c>
      <c r="M61" s="123" t="e">
        <f t="shared" si="21"/>
        <v>#REF!</v>
      </c>
      <c r="N61" s="124" t="e">
        <f t="shared" si="22"/>
        <v>#REF!</v>
      </c>
    </row>
    <row r="62" spans="2:14" ht="12.75">
      <c r="B62" s="122">
        <v>33</v>
      </c>
      <c r="C62" s="125"/>
      <c r="D62" s="123" t="e">
        <f t="shared" si="15"/>
        <v>#REF!</v>
      </c>
      <c r="E62" s="123" t="e">
        <f t="shared" si="16"/>
        <v>#REF!</v>
      </c>
      <c r="F62" s="123" t="e">
        <f t="shared" si="17"/>
        <v>#REF!</v>
      </c>
      <c r="G62" s="124" t="e">
        <f t="shared" si="18"/>
        <v>#REF!</v>
      </c>
      <c r="H62" s="73"/>
      <c r="I62" s="122">
        <v>83</v>
      </c>
      <c r="J62" s="125"/>
      <c r="K62" s="123" t="e">
        <f t="shared" si="19"/>
        <v>#REF!</v>
      </c>
      <c r="L62" s="123" t="e">
        <f t="shared" si="20"/>
        <v>#REF!</v>
      </c>
      <c r="M62" s="123" t="e">
        <f t="shared" si="21"/>
        <v>#REF!</v>
      </c>
      <c r="N62" s="124" t="e">
        <f t="shared" si="22"/>
        <v>#REF!</v>
      </c>
    </row>
    <row r="63" spans="2:14" ht="12.75">
      <c r="B63" s="122">
        <v>34</v>
      </c>
      <c r="C63" s="125"/>
      <c r="D63" s="123" t="e">
        <f t="shared" si="15"/>
        <v>#REF!</v>
      </c>
      <c r="E63" s="123" t="e">
        <f t="shared" si="16"/>
        <v>#REF!</v>
      </c>
      <c r="F63" s="123" t="e">
        <f t="shared" si="17"/>
        <v>#REF!</v>
      </c>
      <c r="G63" s="124" t="e">
        <f t="shared" si="18"/>
        <v>#REF!</v>
      </c>
      <c r="H63" s="73"/>
      <c r="I63" s="122">
        <v>84</v>
      </c>
      <c r="J63" s="125"/>
      <c r="K63" s="123" t="e">
        <f t="shared" si="19"/>
        <v>#REF!</v>
      </c>
      <c r="L63" s="123" t="e">
        <f t="shared" si="20"/>
        <v>#REF!</v>
      </c>
      <c r="M63" s="123" t="e">
        <f t="shared" si="21"/>
        <v>#REF!</v>
      </c>
      <c r="N63" s="124" t="e">
        <f t="shared" si="22"/>
        <v>#REF!</v>
      </c>
    </row>
    <row r="64" spans="2:14" ht="12.75">
      <c r="B64" s="122">
        <v>35</v>
      </c>
      <c r="C64" s="125"/>
      <c r="D64" s="123" t="e">
        <f t="shared" si="15"/>
        <v>#REF!</v>
      </c>
      <c r="E64" s="123" t="e">
        <f t="shared" si="16"/>
        <v>#REF!</v>
      </c>
      <c r="F64" s="123" t="e">
        <f t="shared" si="17"/>
        <v>#REF!</v>
      </c>
      <c r="G64" s="124" t="e">
        <f t="shared" si="18"/>
        <v>#REF!</v>
      </c>
      <c r="H64" s="73"/>
      <c r="I64" s="122">
        <v>85</v>
      </c>
      <c r="J64" s="125"/>
      <c r="K64" s="123" t="e">
        <f t="shared" si="19"/>
        <v>#REF!</v>
      </c>
      <c r="L64" s="123" t="e">
        <f t="shared" si="20"/>
        <v>#REF!</v>
      </c>
      <c r="M64" s="123" t="e">
        <f t="shared" si="21"/>
        <v>#REF!</v>
      </c>
      <c r="N64" s="124" t="e">
        <f t="shared" si="22"/>
        <v>#REF!</v>
      </c>
    </row>
    <row r="65" spans="2:14" ht="12.75">
      <c r="B65" s="122">
        <v>36</v>
      </c>
      <c r="C65" s="125"/>
      <c r="D65" s="123" t="e">
        <f t="shared" si="15"/>
        <v>#REF!</v>
      </c>
      <c r="E65" s="123" t="e">
        <f t="shared" si="16"/>
        <v>#REF!</v>
      </c>
      <c r="F65" s="123" t="e">
        <f t="shared" si="17"/>
        <v>#REF!</v>
      </c>
      <c r="G65" s="124" t="e">
        <f t="shared" si="18"/>
        <v>#REF!</v>
      </c>
      <c r="H65" s="73"/>
      <c r="I65" s="122">
        <v>86</v>
      </c>
      <c r="J65" s="125"/>
      <c r="K65" s="123" t="e">
        <f t="shared" si="19"/>
        <v>#REF!</v>
      </c>
      <c r="L65" s="123" t="e">
        <f t="shared" si="20"/>
        <v>#REF!</v>
      </c>
      <c r="M65" s="123" t="e">
        <f t="shared" si="21"/>
        <v>#REF!</v>
      </c>
      <c r="N65" s="124" t="e">
        <f t="shared" si="22"/>
        <v>#REF!</v>
      </c>
    </row>
    <row r="66" spans="2:14" ht="12.75">
      <c r="B66" s="122">
        <v>37</v>
      </c>
      <c r="C66" s="125"/>
      <c r="D66" s="123" t="e">
        <f t="shared" si="15"/>
        <v>#REF!</v>
      </c>
      <c r="E66" s="123" t="e">
        <f t="shared" si="16"/>
        <v>#REF!</v>
      </c>
      <c r="F66" s="123" t="e">
        <f t="shared" si="17"/>
        <v>#REF!</v>
      </c>
      <c r="G66" s="124" t="e">
        <f t="shared" si="18"/>
        <v>#REF!</v>
      </c>
      <c r="H66" s="73"/>
      <c r="I66" s="122">
        <v>87</v>
      </c>
      <c r="J66" s="125"/>
      <c r="K66" s="123" t="e">
        <f t="shared" si="19"/>
        <v>#REF!</v>
      </c>
      <c r="L66" s="123" t="e">
        <f t="shared" si="20"/>
        <v>#REF!</v>
      </c>
      <c r="M66" s="123" t="e">
        <f t="shared" si="21"/>
        <v>#REF!</v>
      </c>
      <c r="N66" s="124" t="e">
        <f t="shared" si="22"/>
        <v>#REF!</v>
      </c>
    </row>
    <row r="67" spans="2:14" ht="12.75">
      <c r="B67" s="122">
        <v>38</v>
      </c>
      <c r="C67" s="125"/>
      <c r="D67" s="123" t="e">
        <f t="shared" si="15"/>
        <v>#REF!</v>
      </c>
      <c r="E67" s="123" t="e">
        <f t="shared" si="16"/>
        <v>#REF!</v>
      </c>
      <c r="F67" s="123" t="e">
        <f t="shared" si="17"/>
        <v>#REF!</v>
      </c>
      <c r="G67" s="124" t="e">
        <f t="shared" si="18"/>
        <v>#REF!</v>
      </c>
      <c r="H67" s="73"/>
      <c r="I67" s="122">
        <v>88</v>
      </c>
      <c r="J67" s="125"/>
      <c r="K67" s="123" t="e">
        <f t="shared" si="19"/>
        <v>#REF!</v>
      </c>
      <c r="L67" s="123" t="e">
        <f t="shared" si="20"/>
        <v>#REF!</v>
      </c>
      <c r="M67" s="123" t="e">
        <f t="shared" si="21"/>
        <v>#REF!</v>
      </c>
      <c r="N67" s="124" t="e">
        <f t="shared" si="22"/>
        <v>#REF!</v>
      </c>
    </row>
    <row r="68" spans="2:14" ht="12.75">
      <c r="B68" s="122">
        <v>39</v>
      </c>
      <c r="C68" s="125"/>
      <c r="D68" s="123" t="e">
        <f t="shared" si="15"/>
        <v>#REF!</v>
      </c>
      <c r="E68" s="123" t="e">
        <f t="shared" si="16"/>
        <v>#REF!</v>
      </c>
      <c r="F68" s="123" t="e">
        <f t="shared" si="17"/>
        <v>#REF!</v>
      </c>
      <c r="G68" s="124" t="e">
        <f t="shared" si="18"/>
        <v>#REF!</v>
      </c>
      <c r="H68" s="73"/>
      <c r="I68" s="122">
        <v>89</v>
      </c>
      <c r="J68" s="125"/>
      <c r="K68" s="123" t="e">
        <f t="shared" si="19"/>
        <v>#REF!</v>
      </c>
      <c r="L68" s="123" t="e">
        <f t="shared" si="20"/>
        <v>#REF!</v>
      </c>
      <c r="M68" s="123" t="e">
        <f t="shared" si="21"/>
        <v>#REF!</v>
      </c>
      <c r="N68" s="124" t="e">
        <f t="shared" si="22"/>
        <v>#REF!</v>
      </c>
    </row>
    <row r="69" spans="2:14" ht="12.75">
      <c r="B69" s="122">
        <v>40</v>
      </c>
      <c r="C69" s="125"/>
      <c r="D69" s="123" t="e">
        <f t="shared" si="15"/>
        <v>#REF!</v>
      </c>
      <c r="E69" s="123" t="e">
        <f t="shared" si="16"/>
        <v>#REF!</v>
      </c>
      <c r="F69" s="123" t="e">
        <f t="shared" si="17"/>
        <v>#REF!</v>
      </c>
      <c r="G69" s="124" t="e">
        <f t="shared" si="18"/>
        <v>#REF!</v>
      </c>
      <c r="H69" s="73"/>
      <c r="I69" s="122">
        <v>90</v>
      </c>
      <c r="J69" s="125"/>
      <c r="K69" s="123" t="e">
        <f t="shared" si="19"/>
        <v>#REF!</v>
      </c>
      <c r="L69" s="123" t="e">
        <f t="shared" si="20"/>
        <v>#REF!</v>
      </c>
      <c r="M69" s="123" t="e">
        <f t="shared" si="21"/>
        <v>#REF!</v>
      </c>
      <c r="N69" s="124" t="e">
        <f t="shared" si="22"/>
        <v>#REF!</v>
      </c>
    </row>
    <row r="70" spans="2:14" ht="12.75">
      <c r="B70" s="122">
        <v>41</v>
      </c>
      <c r="C70" s="125"/>
      <c r="D70" s="123" t="e">
        <f t="shared" si="15"/>
        <v>#REF!</v>
      </c>
      <c r="E70" s="123" t="e">
        <f t="shared" si="16"/>
        <v>#REF!</v>
      </c>
      <c r="F70" s="123" t="e">
        <f t="shared" si="17"/>
        <v>#REF!</v>
      </c>
      <c r="G70" s="124" t="e">
        <f t="shared" si="18"/>
        <v>#REF!</v>
      </c>
      <c r="H70" s="73"/>
      <c r="I70" s="122">
        <v>91</v>
      </c>
      <c r="J70" s="125"/>
      <c r="K70" s="123" t="e">
        <f t="shared" si="19"/>
        <v>#REF!</v>
      </c>
      <c r="L70" s="123" t="e">
        <f t="shared" si="20"/>
        <v>#REF!</v>
      </c>
      <c r="M70" s="123" t="e">
        <f t="shared" si="21"/>
        <v>#REF!</v>
      </c>
      <c r="N70" s="124" t="e">
        <f t="shared" si="22"/>
        <v>#REF!</v>
      </c>
    </row>
    <row r="71" spans="2:14" ht="12.75">
      <c r="B71" s="122">
        <v>42</v>
      </c>
      <c r="C71" s="125"/>
      <c r="D71" s="123" t="e">
        <f t="shared" si="15"/>
        <v>#REF!</v>
      </c>
      <c r="E71" s="123" t="e">
        <f t="shared" si="16"/>
        <v>#REF!</v>
      </c>
      <c r="F71" s="123" t="e">
        <f t="shared" si="17"/>
        <v>#REF!</v>
      </c>
      <c r="G71" s="124" t="e">
        <f t="shared" si="18"/>
        <v>#REF!</v>
      </c>
      <c r="H71" s="73"/>
      <c r="I71" s="122">
        <v>92</v>
      </c>
      <c r="J71" s="125"/>
      <c r="K71" s="123" t="e">
        <f t="shared" si="19"/>
        <v>#REF!</v>
      </c>
      <c r="L71" s="123" t="e">
        <f t="shared" si="20"/>
        <v>#REF!</v>
      </c>
      <c r="M71" s="123" t="e">
        <f t="shared" si="21"/>
        <v>#REF!</v>
      </c>
      <c r="N71" s="124" t="e">
        <f t="shared" si="22"/>
        <v>#REF!</v>
      </c>
    </row>
    <row r="72" spans="2:14" ht="12.75">
      <c r="B72" s="122">
        <v>43</v>
      </c>
      <c r="C72" s="125"/>
      <c r="D72" s="123" t="e">
        <f t="shared" si="15"/>
        <v>#REF!</v>
      </c>
      <c r="E72" s="123" t="e">
        <f t="shared" si="16"/>
        <v>#REF!</v>
      </c>
      <c r="F72" s="123" t="e">
        <f t="shared" si="17"/>
        <v>#REF!</v>
      </c>
      <c r="G72" s="124" t="e">
        <f t="shared" si="18"/>
        <v>#REF!</v>
      </c>
      <c r="H72" s="73"/>
      <c r="I72" s="122">
        <v>93</v>
      </c>
      <c r="J72" s="125"/>
      <c r="K72" s="123" t="e">
        <f t="shared" si="19"/>
        <v>#REF!</v>
      </c>
      <c r="L72" s="123" t="e">
        <f t="shared" si="20"/>
        <v>#REF!</v>
      </c>
      <c r="M72" s="123" t="e">
        <f t="shared" si="21"/>
        <v>#REF!</v>
      </c>
      <c r="N72" s="124" t="e">
        <f t="shared" si="22"/>
        <v>#REF!</v>
      </c>
    </row>
    <row r="73" spans="2:14" ht="12.75">
      <c r="B73" s="122">
        <v>44</v>
      </c>
      <c r="C73" s="125"/>
      <c r="D73" s="123" t="e">
        <f t="shared" si="15"/>
        <v>#REF!</v>
      </c>
      <c r="E73" s="123" t="e">
        <f t="shared" si="16"/>
        <v>#REF!</v>
      </c>
      <c r="F73" s="123" t="e">
        <f t="shared" si="17"/>
        <v>#REF!</v>
      </c>
      <c r="G73" s="124" t="e">
        <f t="shared" si="18"/>
        <v>#REF!</v>
      </c>
      <c r="H73" s="73"/>
      <c r="I73" s="122">
        <v>94</v>
      </c>
      <c r="J73" s="125"/>
      <c r="K73" s="123" t="e">
        <f t="shared" si="19"/>
        <v>#REF!</v>
      </c>
      <c r="L73" s="123" t="e">
        <f t="shared" si="20"/>
        <v>#REF!</v>
      </c>
      <c r="M73" s="123" t="e">
        <f t="shared" si="21"/>
        <v>#REF!</v>
      </c>
      <c r="N73" s="124" t="e">
        <f t="shared" si="22"/>
        <v>#REF!</v>
      </c>
    </row>
    <row r="74" spans="2:14" ht="12.75">
      <c r="B74" s="122">
        <v>45</v>
      </c>
      <c r="C74" s="125"/>
      <c r="D74" s="123" t="e">
        <f t="shared" si="15"/>
        <v>#REF!</v>
      </c>
      <c r="E74" s="123" t="e">
        <f t="shared" si="16"/>
        <v>#REF!</v>
      </c>
      <c r="F74" s="123" t="e">
        <f t="shared" si="17"/>
        <v>#REF!</v>
      </c>
      <c r="G74" s="124" t="e">
        <f t="shared" si="18"/>
        <v>#REF!</v>
      </c>
      <c r="H74" s="73"/>
      <c r="I74" s="122">
        <v>95</v>
      </c>
      <c r="J74" s="125"/>
      <c r="K74" s="123" t="e">
        <f t="shared" si="19"/>
        <v>#REF!</v>
      </c>
      <c r="L74" s="123" t="e">
        <f t="shared" si="20"/>
        <v>#REF!</v>
      </c>
      <c r="M74" s="123" t="e">
        <f t="shared" si="21"/>
        <v>#REF!</v>
      </c>
      <c r="N74" s="124" t="e">
        <f t="shared" si="22"/>
        <v>#REF!</v>
      </c>
    </row>
    <row r="75" spans="2:14" ht="12.75">
      <c r="B75" s="122">
        <v>46</v>
      </c>
      <c r="C75" s="125"/>
      <c r="D75" s="123" t="e">
        <f t="shared" si="15"/>
        <v>#REF!</v>
      </c>
      <c r="E75" s="123" t="e">
        <f t="shared" si="16"/>
        <v>#REF!</v>
      </c>
      <c r="F75" s="123" t="e">
        <f t="shared" si="17"/>
        <v>#REF!</v>
      </c>
      <c r="G75" s="124" t="e">
        <f t="shared" si="18"/>
        <v>#REF!</v>
      </c>
      <c r="H75" s="73"/>
      <c r="I75" s="122">
        <v>96</v>
      </c>
      <c r="J75" s="125"/>
      <c r="K75" s="123" t="e">
        <f t="shared" si="19"/>
        <v>#REF!</v>
      </c>
      <c r="L75" s="123" t="e">
        <f t="shared" si="20"/>
        <v>#REF!</v>
      </c>
      <c r="M75" s="123" t="e">
        <f t="shared" si="21"/>
        <v>#REF!</v>
      </c>
      <c r="N75" s="124" t="e">
        <f t="shared" si="22"/>
        <v>#REF!</v>
      </c>
    </row>
    <row r="76" spans="2:14" ht="12.75">
      <c r="B76" s="122">
        <v>47</v>
      </c>
      <c r="C76" s="125"/>
      <c r="D76" s="123" t="e">
        <f t="shared" si="15"/>
        <v>#REF!</v>
      </c>
      <c r="E76" s="123" t="e">
        <f t="shared" si="16"/>
        <v>#REF!</v>
      </c>
      <c r="F76" s="123" t="e">
        <f t="shared" si="17"/>
        <v>#REF!</v>
      </c>
      <c r="G76" s="124" t="e">
        <f t="shared" si="18"/>
        <v>#REF!</v>
      </c>
      <c r="H76" s="73"/>
      <c r="I76" s="122">
        <v>97</v>
      </c>
      <c r="J76" s="125"/>
      <c r="K76" s="123" t="e">
        <f t="shared" si="19"/>
        <v>#REF!</v>
      </c>
      <c r="L76" s="123" t="e">
        <f t="shared" si="20"/>
        <v>#REF!</v>
      </c>
      <c r="M76" s="123" t="e">
        <f t="shared" si="21"/>
        <v>#REF!</v>
      </c>
      <c r="N76" s="124" t="e">
        <f t="shared" si="22"/>
        <v>#REF!</v>
      </c>
    </row>
    <row r="77" spans="2:14" ht="12.75">
      <c r="B77" s="122">
        <v>48</v>
      </c>
      <c r="C77" s="125"/>
      <c r="D77" s="123" t="e">
        <f t="shared" si="15"/>
        <v>#REF!</v>
      </c>
      <c r="E77" s="123" t="e">
        <f t="shared" si="16"/>
        <v>#REF!</v>
      </c>
      <c r="F77" s="123" t="e">
        <f t="shared" si="17"/>
        <v>#REF!</v>
      </c>
      <c r="G77" s="124" t="e">
        <f t="shared" si="18"/>
        <v>#REF!</v>
      </c>
      <c r="H77" s="73"/>
      <c r="I77" s="122">
        <v>98</v>
      </c>
      <c r="J77" s="125"/>
      <c r="K77" s="123" t="e">
        <f t="shared" si="19"/>
        <v>#REF!</v>
      </c>
      <c r="L77" s="123" t="e">
        <f t="shared" si="20"/>
        <v>#REF!</v>
      </c>
      <c r="M77" s="123" t="e">
        <f t="shared" si="21"/>
        <v>#REF!</v>
      </c>
      <c r="N77" s="124" t="e">
        <f t="shared" si="22"/>
        <v>#REF!</v>
      </c>
    </row>
    <row r="78" spans="2:14" ht="12.75">
      <c r="B78" s="122">
        <v>49</v>
      </c>
      <c r="C78" s="125"/>
      <c r="D78" s="123" t="e">
        <f t="shared" si="15"/>
        <v>#REF!</v>
      </c>
      <c r="E78" s="123" t="e">
        <f t="shared" si="16"/>
        <v>#REF!</v>
      </c>
      <c r="F78" s="123" t="e">
        <f t="shared" si="17"/>
        <v>#REF!</v>
      </c>
      <c r="G78" s="124" t="e">
        <f t="shared" si="18"/>
        <v>#REF!</v>
      </c>
      <c r="H78" s="73"/>
      <c r="I78" s="122">
        <v>99</v>
      </c>
      <c r="J78" s="125"/>
      <c r="K78" s="123" t="e">
        <f t="shared" si="19"/>
        <v>#REF!</v>
      </c>
      <c r="L78" s="123" t="e">
        <f t="shared" si="20"/>
        <v>#REF!</v>
      </c>
      <c r="M78" s="123" t="e">
        <f t="shared" si="21"/>
        <v>#REF!</v>
      </c>
      <c r="N78" s="124" t="e">
        <f t="shared" si="22"/>
        <v>#REF!</v>
      </c>
    </row>
    <row r="79" spans="2:14" ht="12.75">
      <c r="B79" s="127">
        <v>50</v>
      </c>
      <c r="C79" s="128"/>
      <c r="D79" s="129" t="e">
        <f t="shared" si="15"/>
        <v>#REF!</v>
      </c>
      <c r="E79" s="129" t="e">
        <f t="shared" si="16"/>
        <v>#REF!</v>
      </c>
      <c r="F79" s="129" t="e">
        <f t="shared" si="17"/>
        <v>#REF!</v>
      </c>
      <c r="G79" s="130" t="e">
        <f t="shared" si="18"/>
        <v>#REF!</v>
      </c>
      <c r="H79" s="73"/>
      <c r="I79" s="127">
        <v>100</v>
      </c>
      <c r="J79" s="128"/>
      <c r="K79" s="129" t="e">
        <f t="shared" si="19"/>
        <v>#REF!</v>
      </c>
      <c r="L79" s="129" t="e">
        <f t="shared" si="20"/>
        <v>#REF!</v>
      </c>
      <c r="M79" s="129" t="e">
        <f t="shared" si="21"/>
        <v>#REF!</v>
      </c>
      <c r="N79" s="130" t="e">
        <f t="shared" si="22"/>
        <v>#REF!</v>
      </c>
    </row>
    <row r="80" spans="2:14" ht="6" customHeight="1"/>
    <row r="81" spans="2:14" ht="12.75">
      <c r="N81" s="131" t="s">
        <v>53</v>
      </c>
    </row>
    <row r="82" spans="2:14" ht="12.75"/>
    <row r="83" spans="2:14" ht="12.75">
      <c r="B83" s="132" t="s">
        <v>54</v>
      </c>
    </row>
    <row r="84" spans="2:14" ht="12.75">
      <c r="B84" s="133" t="s">
        <v>55</v>
      </c>
    </row>
    <row r="85" spans="2:14" ht="12.75">
      <c r="B85" s="133" t="s">
        <v>56</v>
      </c>
    </row>
  </sheetData>
  <sheetProtection algorithmName="SHA-512" hashValue="yU9vW06obQPUZbvN1SjOwKSbCctdcHOrTSWZ/LFUwT9MGeHH65SSkpFlgJDxKkV3eOwrayL82l4+WQ+3UZyHWg==" saltValue="F6Q/MFv4wGMYNrVg457V7Q==" spinCount="100000" sheet="1" objects="1" scenarios="1" selectLockedCells="1" selectUnlockedCells="1"/>
  <autoFilter ref="B7:H19" xr:uid="{00000000-0009-0000-0000-000003000000}">
    <sortState xmlns:xlrd2="http://schemas.microsoft.com/office/spreadsheetml/2017/richdata2" ref="B8:H159">
      <sortCondition ref="D7:D67"/>
    </sortState>
  </autoFilter>
  <mergeCells count="6">
    <mergeCell ref="B27:M27"/>
    <mergeCell ref="D2:L2"/>
    <mergeCell ref="D3:L3"/>
    <mergeCell ref="B5:F5"/>
    <mergeCell ref="G5:K5"/>
    <mergeCell ref="L5:N5"/>
  </mergeCells>
  <pageMargins left="0.6692913385826772" right="0.35433070866141736" top="0.19685039370078741" bottom="0.11811023622047245" header="0.59055118110236227" footer="0"/>
  <pageSetup scale="75" orientation="landscape" r:id="rId1"/>
  <headerFooter alignWithMargins="0">
    <oddHeader>&amp;R&amp;P de &amp;N</oddHeader>
    <oddFooter>&amp;L&amp;7GIT DE VALORACIÓN ECONÓMICA&amp;R&amp;7F51400-18/17.V1</oddFooter>
  </headerFooter>
  <rowBreaks count="1" manualBreakCount="1">
    <brk id="2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2:AJ426"/>
  <sheetViews>
    <sheetView showGridLines="0" topLeftCell="E205" zoomScale="77" zoomScaleNormal="90" workbookViewId="0">
      <selection activeCell="I156" sqref="I156"/>
    </sheetView>
  </sheetViews>
  <sheetFormatPr defaultColWidth="11.42578125" defaultRowHeight="15"/>
  <cols>
    <col min="1" max="1" width="12.7109375" style="3" hidden="1" customWidth="1"/>
    <col min="2" max="2" width="17.42578125" style="3" hidden="1" customWidth="1"/>
    <col min="3" max="3" width="13" style="3" hidden="1" customWidth="1"/>
    <col min="4" max="4" width="20" style="5" hidden="1" customWidth="1"/>
    <col min="5" max="5" width="9" style="3" customWidth="1"/>
    <col min="6" max="6" width="32.140625" style="161" customWidth="1"/>
    <col min="7" max="10" width="11.42578125" style="3"/>
    <col min="11" max="11" width="4.85546875" style="3" customWidth="1"/>
    <col min="12" max="12" width="49.85546875" style="161" customWidth="1"/>
    <col min="13" max="13" width="14.140625" style="3" customWidth="1"/>
    <col min="14" max="14" width="17.7109375" style="3" customWidth="1"/>
    <col min="15" max="15" width="5.42578125" style="3" customWidth="1"/>
    <col min="16" max="16" width="11.42578125" style="3"/>
    <col min="17" max="17" width="10" style="3" customWidth="1"/>
    <col min="18" max="18" width="26.5703125" style="5" customWidth="1"/>
    <col min="19" max="19" width="19.42578125" style="48" customWidth="1"/>
    <col min="20" max="20" width="19.28515625" style="5" customWidth="1"/>
    <col min="21" max="21" width="20.7109375" style="5" customWidth="1"/>
    <col min="22" max="22" width="11.5703125" style="3" customWidth="1"/>
    <col min="23" max="23" width="17" style="3" hidden="1" customWidth="1"/>
    <col min="24" max="24" width="14.5703125" style="3" hidden="1" customWidth="1"/>
    <col min="25" max="25" width="0" style="3" hidden="1" customWidth="1"/>
    <col min="26" max="26" width="4.42578125" style="3" hidden="1" customWidth="1"/>
    <col min="27" max="27" width="12.28515625" style="3" hidden="1" customWidth="1"/>
    <col min="28" max="28" width="10.28515625" style="3" hidden="1" customWidth="1"/>
    <col min="29" max="29" width="25.140625" style="3" hidden="1" customWidth="1"/>
    <col min="30" max="30" width="17" style="3" hidden="1" customWidth="1"/>
    <col min="31" max="31" width="18.7109375" style="3" hidden="1" customWidth="1"/>
    <col min="32" max="32" width="14.28515625" style="3" hidden="1" customWidth="1"/>
    <col min="33" max="33" width="11.140625" style="340" customWidth="1"/>
    <col min="34" max="35" width="11.42578125" style="3"/>
    <col min="36" max="36" width="21" style="3" customWidth="1"/>
    <col min="37" max="16384" width="11.42578125" style="3"/>
  </cols>
  <sheetData>
    <row r="2" spans="1:32" ht="25.5" customHeight="1">
      <c r="F2" s="633"/>
      <c r="G2" s="634"/>
      <c r="H2" s="635"/>
      <c r="I2" s="603" t="s">
        <v>57</v>
      </c>
      <c r="J2" s="604"/>
      <c r="K2" s="604"/>
      <c r="L2" s="604"/>
      <c r="M2" s="604"/>
      <c r="N2" s="604"/>
      <c r="O2" s="604"/>
      <c r="P2" s="604"/>
      <c r="Q2" s="605"/>
      <c r="R2" s="199" t="s">
        <v>1</v>
      </c>
      <c r="S2" s="72" t="s">
        <v>2</v>
      </c>
    </row>
    <row r="3" spans="1:32" ht="25.5" customHeight="1">
      <c r="F3" s="636"/>
      <c r="G3" s="637"/>
      <c r="H3" s="638"/>
      <c r="I3" s="639" t="s">
        <v>58</v>
      </c>
      <c r="J3" s="640"/>
      <c r="K3" s="640"/>
      <c r="L3" s="640"/>
      <c r="M3" s="640"/>
      <c r="N3" s="640"/>
      <c r="O3" s="640"/>
      <c r="P3" s="640"/>
      <c r="Q3" s="641"/>
      <c r="R3" s="200" t="s">
        <v>4</v>
      </c>
      <c r="S3" s="201"/>
    </row>
    <row r="5" spans="1:32" ht="15.75" thickBot="1"/>
    <row r="6" spans="1:32">
      <c r="F6" s="614" t="s">
        <v>59</v>
      </c>
      <c r="G6" s="642" t="s">
        <v>60</v>
      </c>
      <c r="H6" s="643"/>
      <c r="I6" s="643"/>
      <c r="J6" s="644"/>
      <c r="L6" s="645" t="s">
        <v>61</v>
      </c>
      <c r="M6" s="646"/>
      <c r="N6" s="646"/>
      <c r="O6" s="646"/>
      <c r="P6" s="646"/>
      <c r="Q6" s="646"/>
      <c r="R6" s="646"/>
      <c r="S6" s="646"/>
      <c r="T6" s="646"/>
      <c r="U6" s="647"/>
      <c r="W6" s="619" t="s">
        <v>62</v>
      </c>
      <c r="X6" s="620"/>
      <c r="Y6" s="620"/>
      <c r="Z6" s="620"/>
      <c r="AA6" s="620"/>
      <c r="AB6" s="620"/>
      <c r="AC6" s="620"/>
      <c r="AD6" s="620"/>
      <c r="AE6" s="620"/>
      <c r="AF6" s="621"/>
    </row>
    <row r="7" spans="1:32" ht="45.75" thickBot="1">
      <c r="A7" s="2" t="s">
        <v>63</v>
      </c>
      <c r="B7" s="2" t="s">
        <v>64</v>
      </c>
      <c r="C7" s="2" t="s">
        <v>65</v>
      </c>
      <c r="D7" s="6" t="s">
        <v>66</v>
      </c>
      <c r="F7" s="615"/>
      <c r="G7" s="7" t="s">
        <v>67</v>
      </c>
      <c r="H7" s="7" t="s">
        <v>68</v>
      </c>
      <c r="I7" s="7" t="s">
        <v>69</v>
      </c>
      <c r="J7" s="7" t="s">
        <v>70</v>
      </c>
      <c r="L7" s="8" t="s">
        <v>71</v>
      </c>
      <c r="M7" s="9" t="s">
        <v>72</v>
      </c>
      <c r="N7" s="625" t="s">
        <v>73</v>
      </c>
      <c r="O7" s="626"/>
      <c r="P7" s="9" t="s">
        <v>74</v>
      </c>
      <c r="Q7" s="10" t="s">
        <v>18</v>
      </c>
      <c r="R7" s="11" t="s">
        <v>75</v>
      </c>
      <c r="S7" s="12" t="s">
        <v>76</v>
      </c>
      <c r="T7" s="13" t="s">
        <v>77</v>
      </c>
      <c r="U7" s="14" t="s">
        <v>78</v>
      </c>
      <c r="W7" s="8" t="s">
        <v>71</v>
      </c>
      <c r="X7" s="9" t="s">
        <v>72</v>
      </c>
      <c r="Y7" s="625" t="s">
        <v>73</v>
      </c>
      <c r="Z7" s="626"/>
      <c r="AA7" s="9" t="s">
        <v>74</v>
      </c>
      <c r="AB7" s="10" t="s">
        <v>18</v>
      </c>
      <c r="AC7" s="11" t="s">
        <v>75</v>
      </c>
      <c r="AD7" s="12" t="s">
        <v>76</v>
      </c>
      <c r="AE7" s="13" t="s">
        <v>77</v>
      </c>
      <c r="AF7" s="14" t="s">
        <v>78</v>
      </c>
    </row>
    <row r="8" spans="1:32">
      <c r="A8" s="4" t="s">
        <v>79</v>
      </c>
      <c r="B8" s="20">
        <v>0</v>
      </c>
      <c r="C8" s="20">
        <v>5</v>
      </c>
      <c r="D8" s="21">
        <v>189794.09342111653</v>
      </c>
      <c r="F8" s="322" t="s">
        <v>80</v>
      </c>
      <c r="G8" s="292">
        <v>1</v>
      </c>
      <c r="H8" s="291">
        <v>5</v>
      </c>
      <c r="I8" s="291">
        <v>9</v>
      </c>
      <c r="J8" s="291">
        <v>11</v>
      </c>
      <c r="L8" s="234" t="s">
        <v>81</v>
      </c>
      <c r="M8" s="235">
        <v>20</v>
      </c>
      <c r="N8" s="236" t="s">
        <v>67</v>
      </c>
      <c r="O8" s="236">
        <f>IF(N8="Excelente",1.5,IF(N8="Bueno",2,IF(N8="Intermedio",2.5,IF(N8="Regular",3,IF(N8="Deficiente",3.5,IF(N8="Malo",4,IF(N8="Muy malo",4.5,0)))))))</f>
        <v>4</v>
      </c>
      <c r="P8" s="236">
        <v>3</v>
      </c>
      <c r="Q8" s="247">
        <v>1</v>
      </c>
      <c r="R8" s="237" t="e">
        <f>+VLOOKUP(L8,#REF!,4,0)</f>
        <v>#REF!</v>
      </c>
      <c r="S8" s="238">
        <f t="shared" ref="S8" si="0">IF(O8=1,(0.005*((P8/M8)*100)^2+0.5001*((P8/M8)*100)-0.0071)/100,IF(O8=1.5,(0.005*((P8/M8)*100)^2+0.4998*((P8/M8)*100)+0.0262)/100,IF(O8=2,(0.0049*((P8/M8)*100)^2+0.4861*((P8/M8)*100)+2.5407)/100,IF(O8=2.5,(0.0046*((P8/M8)*100)^2+0.4581*((P8/M8)*100)+8.1068)/100,IF(O8=3,(0.0041*((P8/M8)*100)^2+0.4092*((P8/M8)*100)+18.1041)/100,IF(O8=3.5,(0.0033*((P8/M8)*100)^2+0.3341*((P8/M8)*100)+33.199)/100,IF(O8=4,(0.0023*((P8/M8)*100)^2+0.24*((P8/M8)*100)+52.5274)/100,IF(O8=4.5,(0.0012*((P8/M8)*100)^2+0.1275*((P8/M8)*100)+75.153)/100))))))))</f>
        <v>0.56644899999999998</v>
      </c>
      <c r="T8" s="237" t="e">
        <f t="shared" ref="T8" si="1">+R8*S8</f>
        <v>#REF!</v>
      </c>
      <c r="U8" s="249" t="e">
        <f t="shared" ref="U8" si="2">+R8-T8</f>
        <v>#REF!</v>
      </c>
      <c r="W8" s="66" t="s">
        <v>79</v>
      </c>
      <c r="X8" s="58">
        <v>20</v>
      </c>
      <c r="Y8" s="58" t="s">
        <v>67</v>
      </c>
      <c r="Z8" s="58">
        <v>4</v>
      </c>
      <c r="AA8" s="58">
        <v>10</v>
      </c>
      <c r="AB8" s="59">
        <v>1</v>
      </c>
      <c r="AC8" s="60" t="e">
        <f>+#REF!</f>
        <v>#REF!</v>
      </c>
      <c r="AD8" s="61">
        <f t="shared" ref="AD8:AD35" si="3">IF(Z8=1,(0.005*((AA8/X8)*100)^2+0.5001*((AA8/X8)*100)-0.0071)/100,IF(Z8=1.5,(0.005*((AA8/X8)*100)^2+0.4998*((AA8/X8)*100)+0.0262)/100,IF(Z8=2,(0.0049*((AA8/X8)*100)^2+0.4861*((AA8/X8)*100)+2.5407)/100,IF(Z8=2.5,(0.0046*((AA8/X8)*100)^2+0.4581*((AA8/X8)*100)+8.1068)/100,IF(Z8=3,(0.0041*((AA8/X8)*100)^2+0.4092*((AA8/X8)*100)+18.1041)/100,IF(Z8=3.5,(0.0033*((AA8/X8)*100)^2+0.3341*((AA8/X8)*100)+33.199)/100,IF(Z8=4,(0.0023*((AA8/X8)*100)^2+0.24*((AA8/X8)*100)+52.5274)/100,IF(Z8=4.5,(0.0012*((AA8/X8)*100)^2+0.1275*((AA8/X8)*100)+75.153)/100))))))))</f>
        <v>0.70277400000000001</v>
      </c>
      <c r="AE8" s="60" t="e">
        <f t="shared" ref="AE8:AE35" si="4">+AC8*AD8</f>
        <v>#REF!</v>
      </c>
      <c r="AF8" s="67" t="e">
        <f t="shared" ref="AF8:AF35" si="5">+AC8-AE8</f>
        <v>#REF!</v>
      </c>
    </row>
    <row r="9" spans="1:32">
      <c r="A9" s="4" t="s">
        <v>82</v>
      </c>
      <c r="B9" s="2">
        <v>6</v>
      </c>
      <c r="C9" s="2">
        <v>10</v>
      </c>
      <c r="D9" s="21">
        <v>605894.00602458254</v>
      </c>
      <c r="F9" s="322" t="s">
        <v>83</v>
      </c>
      <c r="G9" s="292">
        <v>6</v>
      </c>
      <c r="H9" s="291">
        <v>10</v>
      </c>
      <c r="I9" s="291">
        <v>14</v>
      </c>
      <c r="J9" s="291">
        <v>16</v>
      </c>
      <c r="L9" s="239" t="s">
        <v>84</v>
      </c>
      <c r="M9" s="229">
        <v>50</v>
      </c>
      <c r="N9" s="2" t="s">
        <v>67</v>
      </c>
      <c r="O9" s="2">
        <f t="shared" ref="O9:O64" si="6">IF(N9="Excelente",1.5,IF(N9="Bueno",2,IF(N9="Intermedio",2.5,IF(N9="Regular",3,IF(N9="Deficiente",3.5,IF(N9="Malo",4,IF(N9="Muy malo",4.5,0)))))))</f>
        <v>4</v>
      </c>
      <c r="P9" s="2">
        <v>5</v>
      </c>
      <c r="Q9" s="248">
        <v>6</v>
      </c>
      <c r="R9" s="6" t="e">
        <f>+VLOOKUP(L9,#REF!,4,0)</f>
        <v>#REF!</v>
      </c>
      <c r="S9" s="230">
        <f t="shared" ref="S9:S65" si="7">IF(O9=1,(0.005*((P9/M9)*100)^2+0.5001*((P9/M9)*100)-0.0071)/100,IF(O9=1.5,(0.005*((P9/M9)*100)^2+0.4998*((P9/M9)*100)+0.0262)/100,IF(O9=2,(0.0049*((P9/M9)*100)^2+0.4861*((P9/M9)*100)+2.5407)/100,IF(O9=2.5,(0.0046*((P9/M9)*100)^2+0.4581*((P9/M9)*100)+8.1068)/100,IF(O9=3,(0.0041*((P9/M9)*100)^2+0.4092*((P9/M9)*100)+18.1041)/100,IF(O9=3.5,(0.0033*((P9/M9)*100)^2+0.3341*((P9/M9)*100)+33.199)/100,IF(O9=4,(0.0023*((P9/M9)*100)^2+0.24*((P9/M9)*100)+52.5274)/100,IF(O9=4.5,(0.0012*((P9/M9)*100)^2+0.1275*((P9/M9)*100)+75.153)/100))))))))</f>
        <v>0.55157400000000001</v>
      </c>
      <c r="T9" s="6" t="e">
        <f t="shared" ref="T9:T65" si="8">+R9*S9</f>
        <v>#REF!</v>
      </c>
      <c r="U9" s="250" t="e">
        <f t="shared" ref="U9:U65" si="9">+R9-T9</f>
        <v>#REF!</v>
      </c>
      <c r="W9" s="62" t="s">
        <v>82</v>
      </c>
      <c r="X9" s="63">
        <v>30</v>
      </c>
      <c r="Y9" s="63" t="s">
        <v>67</v>
      </c>
      <c r="Z9" s="63">
        <v>4</v>
      </c>
      <c r="AA9" s="63">
        <v>20</v>
      </c>
      <c r="AB9" s="64">
        <v>8</v>
      </c>
      <c r="AC9" s="56" t="e">
        <f>+#REF!</f>
        <v>#REF!</v>
      </c>
      <c r="AD9" s="65">
        <f t="shared" si="3"/>
        <v>0.78749622222222215</v>
      </c>
      <c r="AE9" s="56" t="e">
        <f t="shared" si="4"/>
        <v>#REF!</v>
      </c>
      <c r="AF9" s="57" t="e">
        <f t="shared" si="5"/>
        <v>#REF!</v>
      </c>
    </row>
    <row r="10" spans="1:32">
      <c r="A10" s="4" t="s">
        <v>85</v>
      </c>
      <c r="B10" s="2">
        <v>11</v>
      </c>
      <c r="C10" s="2">
        <v>19</v>
      </c>
      <c r="D10" s="21">
        <v>760323.98402422783</v>
      </c>
      <c r="F10" s="322" t="s">
        <v>86</v>
      </c>
      <c r="G10" s="292">
        <v>11</v>
      </c>
      <c r="H10" s="291">
        <v>15</v>
      </c>
      <c r="I10" s="291">
        <v>19</v>
      </c>
      <c r="J10" s="291">
        <v>21</v>
      </c>
      <c r="L10" s="240" t="s">
        <v>87</v>
      </c>
      <c r="M10" s="225">
        <v>50</v>
      </c>
      <c r="N10" s="226" t="s">
        <v>67</v>
      </c>
      <c r="O10" s="226">
        <f t="shared" si="6"/>
        <v>4</v>
      </c>
      <c r="P10" s="226">
        <v>5</v>
      </c>
      <c r="Q10" s="248">
        <v>11</v>
      </c>
      <c r="R10" s="227" t="e">
        <f>+VLOOKUP(L10,#REF!,4,0)</f>
        <v>#REF!</v>
      </c>
      <c r="S10" s="228">
        <f t="shared" si="7"/>
        <v>0.55157400000000001</v>
      </c>
      <c r="T10" s="227" t="e">
        <f t="shared" si="8"/>
        <v>#REF!</v>
      </c>
      <c r="U10" s="250" t="e">
        <f t="shared" si="9"/>
        <v>#REF!</v>
      </c>
      <c r="W10" s="52" t="s">
        <v>85</v>
      </c>
      <c r="X10" s="32">
        <v>70</v>
      </c>
      <c r="Y10" s="32" t="s">
        <v>67</v>
      </c>
      <c r="Z10" s="32">
        <v>4</v>
      </c>
      <c r="AA10" s="32">
        <v>40</v>
      </c>
      <c r="AB10" s="16">
        <v>11</v>
      </c>
      <c r="AC10" s="33" t="e">
        <f>+#REF!</f>
        <v>#REF!</v>
      </c>
      <c r="AD10" s="34">
        <f t="shared" si="3"/>
        <v>0.73751889795918368</v>
      </c>
      <c r="AE10" s="33" t="e">
        <f t="shared" si="4"/>
        <v>#REF!</v>
      </c>
      <c r="AF10" s="19" t="e">
        <f t="shared" si="5"/>
        <v>#REF!</v>
      </c>
    </row>
    <row r="11" spans="1:32">
      <c r="A11" s="4" t="s">
        <v>88</v>
      </c>
      <c r="B11" s="2">
        <v>20</v>
      </c>
      <c r="C11" s="2">
        <v>28</v>
      </c>
      <c r="D11" s="21">
        <v>830377.38594286598</v>
      </c>
      <c r="F11" s="322" t="s">
        <v>89</v>
      </c>
      <c r="G11" s="292">
        <v>11</v>
      </c>
      <c r="H11" s="292">
        <v>17</v>
      </c>
      <c r="I11" s="291">
        <v>23</v>
      </c>
      <c r="J11" s="291">
        <v>26</v>
      </c>
      <c r="L11" s="241" t="s">
        <v>90</v>
      </c>
      <c r="M11" s="231">
        <v>70</v>
      </c>
      <c r="N11" s="20" t="s">
        <v>67</v>
      </c>
      <c r="O11" s="20">
        <f t="shared" si="6"/>
        <v>4</v>
      </c>
      <c r="P11" s="20">
        <v>40</v>
      </c>
      <c r="Q11" s="292">
        <v>11</v>
      </c>
      <c r="R11" s="232" t="e">
        <f>+VLOOKUP(L11,#REF!,4,0)</f>
        <v>#REF!</v>
      </c>
      <c r="S11" s="233">
        <f t="shared" si="7"/>
        <v>0.73751889795918368</v>
      </c>
      <c r="T11" s="232" t="e">
        <f t="shared" si="8"/>
        <v>#REF!</v>
      </c>
      <c r="U11" s="250" t="e">
        <f t="shared" si="9"/>
        <v>#REF!</v>
      </c>
      <c r="W11" s="54"/>
      <c r="X11" s="38">
        <v>70</v>
      </c>
      <c r="Y11" s="38" t="s">
        <v>68</v>
      </c>
      <c r="Z11" s="38">
        <v>3</v>
      </c>
      <c r="AA11" s="38">
        <v>15</v>
      </c>
      <c r="AB11" s="28">
        <v>15</v>
      </c>
      <c r="AC11" s="39" t="e">
        <f>+#REF!</f>
        <v>#REF!</v>
      </c>
      <c r="AD11" s="40">
        <f t="shared" si="3"/>
        <v>0.28755324489795919</v>
      </c>
      <c r="AE11" s="39" t="e">
        <f t="shared" si="4"/>
        <v>#REF!</v>
      </c>
      <c r="AF11" s="31" t="e">
        <f t="shared" si="5"/>
        <v>#REF!</v>
      </c>
    </row>
    <row r="12" spans="1:32">
      <c r="A12" s="4"/>
      <c r="B12" s="2"/>
      <c r="C12" s="2"/>
      <c r="D12" s="21"/>
      <c r="F12" s="322" t="s">
        <v>91</v>
      </c>
      <c r="G12" s="292">
        <v>13</v>
      </c>
      <c r="H12" s="292">
        <v>21</v>
      </c>
      <c r="I12" s="291">
        <v>29</v>
      </c>
      <c r="J12" s="291">
        <v>31</v>
      </c>
      <c r="L12" s="241" t="s">
        <v>90</v>
      </c>
      <c r="M12" s="231">
        <v>70</v>
      </c>
      <c r="N12" s="20" t="s">
        <v>68</v>
      </c>
      <c r="O12" s="20">
        <f t="shared" si="6"/>
        <v>3</v>
      </c>
      <c r="P12" s="20">
        <v>15</v>
      </c>
      <c r="Q12" s="292">
        <v>17</v>
      </c>
      <c r="R12" s="232" t="e">
        <f>+VLOOKUP(L12,#REF!,4,0)</f>
        <v>#REF!</v>
      </c>
      <c r="S12" s="233">
        <f t="shared" si="7"/>
        <v>0.28755324489795919</v>
      </c>
      <c r="T12" s="232" t="e">
        <f t="shared" si="8"/>
        <v>#REF!</v>
      </c>
      <c r="U12" s="250" t="e">
        <f t="shared" si="9"/>
        <v>#REF!</v>
      </c>
      <c r="W12" s="52" t="s">
        <v>88</v>
      </c>
      <c r="X12" s="32">
        <v>70</v>
      </c>
      <c r="Y12" s="32" t="s">
        <v>67</v>
      </c>
      <c r="Z12" s="32">
        <v>4</v>
      </c>
      <c r="AA12" s="32">
        <v>40</v>
      </c>
      <c r="AB12" s="16">
        <v>21</v>
      </c>
      <c r="AC12" s="33" t="e">
        <f>+#REF!</f>
        <v>#REF!</v>
      </c>
      <c r="AD12" s="34">
        <f t="shared" si="3"/>
        <v>0.73751889795918368</v>
      </c>
      <c r="AE12" s="33" t="e">
        <f t="shared" si="4"/>
        <v>#REF!</v>
      </c>
      <c r="AF12" s="19" t="e">
        <f t="shared" si="5"/>
        <v>#REF!</v>
      </c>
    </row>
    <row r="13" spans="1:32">
      <c r="A13" s="4" t="s">
        <v>92</v>
      </c>
      <c r="B13" s="2">
        <v>29</v>
      </c>
      <c r="C13" s="2">
        <v>37</v>
      </c>
      <c r="D13" s="21">
        <v>1048323.4243956198</v>
      </c>
      <c r="F13" s="322" t="s">
        <v>93</v>
      </c>
      <c r="G13" s="292">
        <v>16</v>
      </c>
      <c r="H13" s="292">
        <v>24</v>
      </c>
      <c r="I13" s="292">
        <v>32</v>
      </c>
      <c r="J13" s="291">
        <v>36</v>
      </c>
      <c r="L13" s="240" t="s">
        <v>94</v>
      </c>
      <c r="M13" s="225">
        <v>70</v>
      </c>
      <c r="N13" s="226" t="s">
        <v>67</v>
      </c>
      <c r="O13" s="226">
        <f t="shared" si="6"/>
        <v>4</v>
      </c>
      <c r="P13" s="226">
        <v>40</v>
      </c>
      <c r="Q13" s="292">
        <v>13</v>
      </c>
      <c r="R13" s="227" t="e">
        <f>+VLOOKUP(L13,#REF!,4,0)</f>
        <v>#REF!</v>
      </c>
      <c r="S13" s="228">
        <f t="shared" si="7"/>
        <v>0.73751889795918368</v>
      </c>
      <c r="T13" s="227" t="e">
        <f t="shared" si="8"/>
        <v>#REF!</v>
      </c>
      <c r="U13" s="250" t="e">
        <f t="shared" si="9"/>
        <v>#REF!</v>
      </c>
      <c r="W13" s="54"/>
      <c r="X13" s="38">
        <v>70</v>
      </c>
      <c r="Y13" s="38" t="s">
        <v>68</v>
      </c>
      <c r="Z13" s="38">
        <v>3</v>
      </c>
      <c r="AA13" s="38">
        <v>15</v>
      </c>
      <c r="AB13" s="28">
        <v>27</v>
      </c>
      <c r="AC13" s="39">
        <v>772572.51224999991</v>
      </c>
      <c r="AD13" s="40">
        <f t="shared" si="3"/>
        <v>0.28755324489795919</v>
      </c>
      <c r="AE13" s="39">
        <f t="shared" si="4"/>
        <v>222155.7328164558</v>
      </c>
      <c r="AF13" s="31">
        <f t="shared" si="5"/>
        <v>550416.77943354414</v>
      </c>
    </row>
    <row r="14" spans="1:32">
      <c r="A14" s="4" t="s">
        <v>95</v>
      </c>
      <c r="B14" s="2">
        <v>38</v>
      </c>
      <c r="C14" s="2">
        <v>46</v>
      </c>
      <c r="D14" s="21">
        <v>1317565.2647698026</v>
      </c>
      <c r="F14" s="322" t="s">
        <v>96</v>
      </c>
      <c r="G14" s="292">
        <v>17</v>
      </c>
      <c r="H14" s="292">
        <v>25</v>
      </c>
      <c r="I14" s="292">
        <v>33</v>
      </c>
      <c r="J14" s="291">
        <v>37</v>
      </c>
      <c r="L14" s="240" t="s">
        <v>94</v>
      </c>
      <c r="M14" s="225">
        <v>70</v>
      </c>
      <c r="N14" s="226" t="s">
        <v>68</v>
      </c>
      <c r="O14" s="226">
        <f t="shared" si="6"/>
        <v>3</v>
      </c>
      <c r="P14" s="226">
        <v>15</v>
      </c>
      <c r="Q14" s="292">
        <v>21</v>
      </c>
      <c r="R14" s="227" t="e">
        <f>+VLOOKUP(L14,#REF!,4,0)</f>
        <v>#REF!</v>
      </c>
      <c r="S14" s="228">
        <f t="shared" si="7"/>
        <v>0.28755324489795919</v>
      </c>
      <c r="T14" s="227" t="e">
        <f t="shared" si="8"/>
        <v>#REF!</v>
      </c>
      <c r="U14" s="250" t="e">
        <f t="shared" si="9"/>
        <v>#REF!</v>
      </c>
      <c r="W14" s="51" t="s">
        <v>92</v>
      </c>
      <c r="X14" s="15">
        <v>70</v>
      </c>
      <c r="Y14" s="15" t="s">
        <v>67</v>
      </c>
      <c r="Z14" s="15">
        <v>4</v>
      </c>
      <c r="AA14" s="15">
        <v>45</v>
      </c>
      <c r="AB14" s="16">
        <v>32</v>
      </c>
      <c r="AC14" s="17" t="e">
        <f>+#REF!</f>
        <v>#REF!</v>
      </c>
      <c r="AD14" s="18">
        <f t="shared" si="3"/>
        <v>0.77461073469387753</v>
      </c>
      <c r="AE14" s="17" t="e">
        <f t="shared" si="4"/>
        <v>#REF!</v>
      </c>
      <c r="AF14" s="19" t="e">
        <f t="shared" si="5"/>
        <v>#REF!</v>
      </c>
    </row>
    <row r="15" spans="1:32">
      <c r="A15" s="4" t="s">
        <v>97</v>
      </c>
      <c r="B15" s="2">
        <v>47</v>
      </c>
      <c r="C15" s="2">
        <v>55</v>
      </c>
      <c r="D15" s="21">
        <v>1815997.081947831</v>
      </c>
      <c r="F15" s="322" t="s">
        <v>98</v>
      </c>
      <c r="G15" s="292">
        <v>19</v>
      </c>
      <c r="H15" s="292">
        <v>27</v>
      </c>
      <c r="I15" s="292">
        <v>35</v>
      </c>
      <c r="J15" s="291">
        <v>39</v>
      </c>
      <c r="L15" s="239" t="s">
        <v>99</v>
      </c>
      <c r="M15" s="229">
        <v>100</v>
      </c>
      <c r="N15" s="2" t="s">
        <v>67</v>
      </c>
      <c r="O15" s="2">
        <f t="shared" si="6"/>
        <v>4</v>
      </c>
      <c r="P15" s="2">
        <v>45</v>
      </c>
      <c r="Q15" s="292">
        <v>16</v>
      </c>
      <c r="R15" s="6" t="e">
        <f>+VLOOKUP(L15,#REF!,4,0)</f>
        <v>#REF!</v>
      </c>
      <c r="S15" s="230">
        <f t="shared" si="7"/>
        <v>0.67984899999999993</v>
      </c>
      <c r="T15" s="6" t="e">
        <f t="shared" si="8"/>
        <v>#REF!</v>
      </c>
      <c r="U15" s="250" t="e">
        <f t="shared" si="9"/>
        <v>#REF!</v>
      </c>
      <c r="W15" s="49"/>
      <c r="X15" s="22">
        <v>70</v>
      </c>
      <c r="Y15" s="22" t="s">
        <v>68</v>
      </c>
      <c r="Z15" s="22">
        <v>3</v>
      </c>
      <c r="AA15" s="22">
        <v>20</v>
      </c>
      <c r="AB15" s="23">
        <v>40</v>
      </c>
      <c r="AC15" s="24">
        <v>975346.72228125005</v>
      </c>
      <c r="AD15" s="25">
        <f t="shared" si="3"/>
        <v>0.33142467346938775</v>
      </c>
      <c r="AE15" s="24">
        <f t="shared" si="4"/>
        <v>323253.96895150089</v>
      </c>
      <c r="AF15" s="26">
        <f t="shared" si="5"/>
        <v>652092.75332974922</v>
      </c>
    </row>
    <row r="16" spans="1:32">
      <c r="A16" s="4" t="s">
        <v>100</v>
      </c>
      <c r="B16" s="2">
        <v>56</v>
      </c>
      <c r="C16" s="2">
        <v>64</v>
      </c>
      <c r="D16" s="21">
        <v>2172390.4515883196</v>
      </c>
      <c r="F16" s="322" t="s">
        <v>101</v>
      </c>
      <c r="G16" s="292">
        <v>23</v>
      </c>
      <c r="H16" s="292">
        <v>31</v>
      </c>
      <c r="I16" s="292">
        <v>39</v>
      </c>
      <c r="J16" s="291">
        <v>43</v>
      </c>
      <c r="L16" s="239" t="s">
        <v>99</v>
      </c>
      <c r="M16" s="229">
        <v>100</v>
      </c>
      <c r="N16" s="2" t="s">
        <v>68</v>
      </c>
      <c r="O16" s="2">
        <f t="shared" si="6"/>
        <v>3</v>
      </c>
      <c r="P16" s="2">
        <v>20</v>
      </c>
      <c r="Q16" s="292">
        <v>24</v>
      </c>
      <c r="R16" s="6" t="e">
        <f>+VLOOKUP(L16,#REF!,4,0)</f>
        <v>#REF!</v>
      </c>
      <c r="S16" s="230">
        <f t="shared" si="7"/>
        <v>0.279281</v>
      </c>
      <c r="T16" s="6" t="e">
        <f t="shared" si="8"/>
        <v>#REF!</v>
      </c>
      <c r="U16" s="250" t="e">
        <f t="shared" si="9"/>
        <v>#REF!</v>
      </c>
      <c r="W16" s="50"/>
      <c r="X16" s="27">
        <v>70</v>
      </c>
      <c r="Y16" s="27" t="s">
        <v>69</v>
      </c>
      <c r="Z16" s="27">
        <v>2</v>
      </c>
      <c r="AA16" s="27">
        <v>10</v>
      </c>
      <c r="AB16" s="28">
        <v>48</v>
      </c>
      <c r="AC16" s="29">
        <v>975346.72228125005</v>
      </c>
      <c r="AD16" s="30">
        <f t="shared" si="3"/>
        <v>0.10484985714285713</v>
      </c>
      <c r="AE16" s="29">
        <f t="shared" si="4"/>
        <v>102264.96449594302</v>
      </c>
      <c r="AF16" s="31">
        <f t="shared" si="5"/>
        <v>873081.75778530701</v>
      </c>
    </row>
    <row r="17" spans="1:32">
      <c r="A17" s="4"/>
      <c r="B17" s="2"/>
      <c r="C17" s="2"/>
      <c r="D17" s="21"/>
      <c r="F17" s="322" t="s">
        <v>102</v>
      </c>
      <c r="G17" s="292">
        <v>30</v>
      </c>
      <c r="H17" s="292">
        <v>38</v>
      </c>
      <c r="I17" s="292">
        <v>46</v>
      </c>
      <c r="J17" s="291">
        <v>50</v>
      </c>
      <c r="L17" s="239" t="s">
        <v>99</v>
      </c>
      <c r="M17" s="229">
        <v>100</v>
      </c>
      <c r="N17" s="2" t="s">
        <v>103</v>
      </c>
      <c r="O17" s="2">
        <f t="shared" si="6"/>
        <v>2</v>
      </c>
      <c r="P17" s="2">
        <v>10</v>
      </c>
      <c r="Q17" s="292">
        <v>32</v>
      </c>
      <c r="R17" s="6" t="e">
        <f>+VLOOKUP(L17,#REF!,4,0)</f>
        <v>#REF!</v>
      </c>
      <c r="S17" s="230">
        <f t="shared" si="7"/>
        <v>7.8917000000000001E-2</v>
      </c>
      <c r="T17" s="6" t="e">
        <f t="shared" si="8"/>
        <v>#REF!</v>
      </c>
      <c r="U17" s="250" t="e">
        <f t="shared" si="9"/>
        <v>#REF!</v>
      </c>
      <c r="W17" s="51" t="s">
        <v>95</v>
      </c>
      <c r="X17" s="15">
        <v>100</v>
      </c>
      <c r="Y17" s="15" t="s">
        <v>67</v>
      </c>
      <c r="Z17" s="15">
        <v>4</v>
      </c>
      <c r="AA17" s="15">
        <v>45</v>
      </c>
      <c r="AB17" s="16">
        <v>41</v>
      </c>
      <c r="AC17" s="17" t="e">
        <f>+#REF!</f>
        <v>#REF!</v>
      </c>
      <c r="AD17" s="18">
        <f t="shared" si="3"/>
        <v>0.67984899999999993</v>
      </c>
      <c r="AE17" s="17" t="e">
        <f t="shared" si="4"/>
        <v>#REF!</v>
      </c>
      <c r="AF17" s="19" t="e">
        <f t="shared" si="5"/>
        <v>#REF!</v>
      </c>
    </row>
    <row r="18" spans="1:32">
      <c r="A18" s="4" t="s">
        <v>104</v>
      </c>
      <c r="B18" s="2">
        <v>65</v>
      </c>
      <c r="C18" s="2">
        <v>73</v>
      </c>
      <c r="D18" s="21">
        <v>2607654.018040379</v>
      </c>
      <c r="F18" s="322" t="s">
        <v>105</v>
      </c>
      <c r="G18" s="292">
        <v>28</v>
      </c>
      <c r="H18" s="292">
        <v>36</v>
      </c>
      <c r="I18" s="292">
        <v>44</v>
      </c>
      <c r="J18" s="291">
        <v>48</v>
      </c>
      <c r="L18" s="240" t="s">
        <v>106</v>
      </c>
      <c r="M18" s="225">
        <v>100</v>
      </c>
      <c r="N18" s="226" t="s">
        <v>67</v>
      </c>
      <c r="O18" s="226">
        <f t="shared" si="6"/>
        <v>4</v>
      </c>
      <c r="P18" s="226">
        <v>45</v>
      </c>
      <c r="Q18" s="292">
        <v>17</v>
      </c>
      <c r="R18" s="227" t="e">
        <f>+VLOOKUP(L18,#REF!,4,0)</f>
        <v>#REF!</v>
      </c>
      <c r="S18" s="228">
        <f t="shared" si="7"/>
        <v>0.67984899999999993</v>
      </c>
      <c r="T18" s="227" t="e">
        <f t="shared" si="8"/>
        <v>#REF!</v>
      </c>
      <c r="U18" s="250" t="e">
        <f t="shared" si="9"/>
        <v>#REF!</v>
      </c>
      <c r="W18" s="49"/>
      <c r="X18" s="22">
        <v>100</v>
      </c>
      <c r="Y18" s="22" t="s">
        <v>68</v>
      </c>
      <c r="Z18" s="22">
        <v>3</v>
      </c>
      <c r="AA18" s="22">
        <v>20</v>
      </c>
      <c r="AB18" s="23">
        <v>49</v>
      </c>
      <c r="AC18" s="24" t="e">
        <f>+#REF!</f>
        <v>#REF!</v>
      </c>
      <c r="AD18" s="25">
        <f t="shared" si="3"/>
        <v>0.279281</v>
      </c>
      <c r="AE18" s="24" t="e">
        <f t="shared" si="4"/>
        <v>#REF!</v>
      </c>
      <c r="AF18" s="26" t="e">
        <f t="shared" si="5"/>
        <v>#REF!</v>
      </c>
    </row>
    <row r="19" spans="1:32">
      <c r="A19" s="4" t="s">
        <v>107</v>
      </c>
      <c r="B19" s="2">
        <v>74</v>
      </c>
      <c r="C19" s="2">
        <v>82</v>
      </c>
      <c r="D19" s="21">
        <v>3108239.6104898378</v>
      </c>
      <c r="F19" s="322" t="s">
        <v>108</v>
      </c>
      <c r="G19" s="292">
        <v>31</v>
      </c>
      <c r="H19" s="292">
        <v>39</v>
      </c>
      <c r="I19" s="292">
        <v>47</v>
      </c>
      <c r="J19" s="291">
        <v>51</v>
      </c>
      <c r="L19" s="240" t="s">
        <v>106</v>
      </c>
      <c r="M19" s="225">
        <v>100</v>
      </c>
      <c r="N19" s="226" t="s">
        <v>68</v>
      </c>
      <c r="O19" s="226">
        <f t="shared" si="6"/>
        <v>3</v>
      </c>
      <c r="P19" s="226">
        <v>20</v>
      </c>
      <c r="Q19" s="292">
        <v>25</v>
      </c>
      <c r="R19" s="227" t="e">
        <f>+VLOOKUP(L19,#REF!,4,0)</f>
        <v>#REF!</v>
      </c>
      <c r="S19" s="228">
        <f t="shared" si="7"/>
        <v>0.279281</v>
      </c>
      <c r="T19" s="227" t="e">
        <f t="shared" si="8"/>
        <v>#REF!</v>
      </c>
      <c r="U19" s="250" t="e">
        <f t="shared" si="9"/>
        <v>#REF!</v>
      </c>
      <c r="W19" s="50"/>
      <c r="X19" s="27">
        <v>100</v>
      </c>
      <c r="Y19" s="27" t="s">
        <v>69</v>
      </c>
      <c r="Z19" s="27">
        <v>2</v>
      </c>
      <c r="AA19" s="27">
        <v>10</v>
      </c>
      <c r="AB19" s="28">
        <v>57</v>
      </c>
      <c r="AC19" s="29" t="e">
        <f>+#REF!</f>
        <v>#REF!</v>
      </c>
      <c r="AD19" s="30">
        <f t="shared" si="3"/>
        <v>7.8917000000000001E-2</v>
      </c>
      <c r="AE19" s="29" t="e">
        <f t="shared" si="4"/>
        <v>#REF!</v>
      </c>
      <c r="AF19" s="31" t="e">
        <f t="shared" si="5"/>
        <v>#REF!</v>
      </c>
    </row>
    <row r="20" spans="1:32">
      <c r="A20" s="4" t="s">
        <v>109</v>
      </c>
      <c r="B20" s="2">
        <v>83</v>
      </c>
      <c r="C20" s="2">
        <v>91</v>
      </c>
      <c r="D20" s="21">
        <v>3814845.5039942488</v>
      </c>
      <c r="F20" s="322" t="s">
        <v>110</v>
      </c>
      <c r="G20" s="291">
        <v>45</v>
      </c>
      <c r="H20" s="292">
        <v>44</v>
      </c>
      <c r="I20" s="292">
        <v>52</v>
      </c>
      <c r="J20" s="292">
        <v>56</v>
      </c>
      <c r="L20" s="240" t="s">
        <v>106</v>
      </c>
      <c r="M20" s="225">
        <v>100</v>
      </c>
      <c r="N20" s="226" t="s">
        <v>103</v>
      </c>
      <c r="O20" s="226">
        <f t="shared" si="6"/>
        <v>2</v>
      </c>
      <c r="P20" s="226">
        <v>10</v>
      </c>
      <c r="Q20" s="292">
        <v>33</v>
      </c>
      <c r="R20" s="227" t="e">
        <f>+VLOOKUP(L20,#REF!,4,0)</f>
        <v>#REF!</v>
      </c>
      <c r="S20" s="228">
        <f t="shared" si="7"/>
        <v>7.8917000000000001E-2</v>
      </c>
      <c r="T20" s="227" t="e">
        <f t="shared" si="8"/>
        <v>#REF!</v>
      </c>
      <c r="U20" s="250" t="e">
        <f t="shared" si="9"/>
        <v>#REF!</v>
      </c>
      <c r="W20" s="52" t="s">
        <v>97</v>
      </c>
      <c r="X20" s="32">
        <v>100</v>
      </c>
      <c r="Y20" s="32" t="s">
        <v>67</v>
      </c>
      <c r="Z20" s="32">
        <v>4</v>
      </c>
      <c r="AA20" s="32">
        <v>50</v>
      </c>
      <c r="AB20" s="16">
        <v>50</v>
      </c>
      <c r="AC20" s="33" t="e">
        <f>+#REF!</f>
        <v>#REF!</v>
      </c>
      <c r="AD20" s="34">
        <f t="shared" si="3"/>
        <v>0.70277400000000001</v>
      </c>
      <c r="AE20" s="33" t="e">
        <f t="shared" si="4"/>
        <v>#REF!</v>
      </c>
      <c r="AF20" s="19" t="e">
        <f t="shared" si="5"/>
        <v>#REF!</v>
      </c>
    </row>
    <row r="21" spans="1:32">
      <c r="A21" s="4" t="s">
        <v>111</v>
      </c>
      <c r="B21" s="2">
        <v>92</v>
      </c>
      <c r="C21" s="2">
        <v>100</v>
      </c>
      <c r="D21" s="21">
        <v>4322905.0693075918</v>
      </c>
      <c r="F21" s="322" t="s">
        <v>112</v>
      </c>
      <c r="G21" s="291">
        <v>41</v>
      </c>
      <c r="H21" s="292">
        <v>49</v>
      </c>
      <c r="I21" s="292">
        <v>57</v>
      </c>
      <c r="J21" s="292">
        <v>61</v>
      </c>
      <c r="L21" s="239" t="s">
        <v>113</v>
      </c>
      <c r="M21" s="229">
        <v>100</v>
      </c>
      <c r="N21" s="2" t="s">
        <v>67</v>
      </c>
      <c r="O21" s="2">
        <f t="shared" si="6"/>
        <v>4</v>
      </c>
      <c r="P21" s="2">
        <v>45</v>
      </c>
      <c r="Q21" s="292">
        <v>19</v>
      </c>
      <c r="R21" s="6" t="e">
        <f>+VLOOKUP(L21,#REF!,4,0)</f>
        <v>#REF!</v>
      </c>
      <c r="S21" s="230">
        <f t="shared" si="7"/>
        <v>0.67984899999999993</v>
      </c>
      <c r="T21" s="6" t="e">
        <f t="shared" si="8"/>
        <v>#REF!</v>
      </c>
      <c r="U21" s="250" t="e">
        <f t="shared" si="9"/>
        <v>#REF!</v>
      </c>
      <c r="W21" s="53"/>
      <c r="X21" s="35">
        <v>100</v>
      </c>
      <c r="Y21" s="35" t="s">
        <v>68</v>
      </c>
      <c r="Z21" s="35">
        <v>3</v>
      </c>
      <c r="AA21" s="35">
        <v>25</v>
      </c>
      <c r="AB21" s="23">
        <v>58</v>
      </c>
      <c r="AC21" s="36" t="e">
        <f>+#REF!</f>
        <v>#REF!</v>
      </c>
      <c r="AD21" s="37">
        <f t="shared" si="3"/>
        <v>0.30896600000000002</v>
      </c>
      <c r="AE21" s="36" t="e">
        <f t="shared" si="4"/>
        <v>#REF!</v>
      </c>
      <c r="AF21" s="26" t="e">
        <f t="shared" si="5"/>
        <v>#REF!</v>
      </c>
    </row>
    <row r="22" spans="1:32">
      <c r="A22" s="41"/>
      <c r="D22" s="42"/>
      <c r="F22" s="322" t="s">
        <v>114</v>
      </c>
      <c r="G22" s="291">
        <v>48</v>
      </c>
      <c r="H22" s="292">
        <v>56</v>
      </c>
      <c r="I22" s="292">
        <v>64</v>
      </c>
      <c r="J22" s="292">
        <v>68</v>
      </c>
      <c r="L22" s="239" t="s">
        <v>113</v>
      </c>
      <c r="M22" s="229">
        <v>100</v>
      </c>
      <c r="N22" s="2" t="s">
        <v>68</v>
      </c>
      <c r="O22" s="2">
        <f t="shared" si="6"/>
        <v>3</v>
      </c>
      <c r="P22" s="2">
        <v>20</v>
      </c>
      <c r="Q22" s="292">
        <v>27</v>
      </c>
      <c r="R22" s="6" t="e">
        <f>+VLOOKUP(L22,#REF!,4,0)</f>
        <v>#REF!</v>
      </c>
      <c r="S22" s="230">
        <f t="shared" si="7"/>
        <v>0.279281</v>
      </c>
      <c r="T22" s="6" t="e">
        <f t="shared" si="8"/>
        <v>#REF!</v>
      </c>
      <c r="U22" s="250" t="e">
        <f t="shared" si="9"/>
        <v>#REF!</v>
      </c>
      <c r="W22" s="54"/>
      <c r="X22" s="38">
        <v>100</v>
      </c>
      <c r="Y22" s="38" t="s">
        <v>69</v>
      </c>
      <c r="Z22" s="38">
        <v>2</v>
      </c>
      <c r="AA22" s="38">
        <v>15</v>
      </c>
      <c r="AB22" s="28">
        <v>66</v>
      </c>
      <c r="AC22" s="39" t="e">
        <f>+#REF!</f>
        <v>#REF!</v>
      </c>
      <c r="AD22" s="40">
        <f t="shared" si="3"/>
        <v>0.109347</v>
      </c>
      <c r="AE22" s="39" t="e">
        <f t="shared" si="4"/>
        <v>#REF!</v>
      </c>
      <c r="AF22" s="31" t="e">
        <f t="shared" si="5"/>
        <v>#REF!</v>
      </c>
    </row>
    <row r="23" spans="1:32">
      <c r="F23" s="322" t="s">
        <v>115</v>
      </c>
      <c r="G23" s="291">
        <v>51</v>
      </c>
      <c r="H23" s="292">
        <v>59</v>
      </c>
      <c r="I23" s="292">
        <v>67</v>
      </c>
      <c r="J23" s="292">
        <v>71</v>
      </c>
      <c r="L23" s="239" t="s">
        <v>113</v>
      </c>
      <c r="M23" s="229">
        <v>100</v>
      </c>
      <c r="N23" s="2" t="s">
        <v>103</v>
      </c>
      <c r="O23" s="2">
        <f t="shared" si="6"/>
        <v>2</v>
      </c>
      <c r="P23" s="2">
        <v>10</v>
      </c>
      <c r="Q23" s="292">
        <v>35</v>
      </c>
      <c r="R23" s="6" t="e">
        <f>+VLOOKUP(L23,#REF!,4,0)</f>
        <v>#REF!</v>
      </c>
      <c r="S23" s="230">
        <f t="shared" si="7"/>
        <v>7.8917000000000001E-2</v>
      </c>
      <c r="T23" s="6" t="e">
        <f t="shared" si="8"/>
        <v>#REF!</v>
      </c>
      <c r="U23" s="250" t="e">
        <f t="shared" si="9"/>
        <v>#REF!</v>
      </c>
      <c r="W23" s="52"/>
      <c r="X23" s="32">
        <v>100</v>
      </c>
      <c r="Y23" s="32" t="s">
        <v>67</v>
      </c>
      <c r="Z23" s="32">
        <v>4</v>
      </c>
      <c r="AA23" s="32">
        <v>50</v>
      </c>
      <c r="AB23" s="16">
        <v>52</v>
      </c>
      <c r="AC23" s="33" t="e">
        <f>+#REF!</f>
        <v>#REF!</v>
      </c>
      <c r="AD23" s="34">
        <f t="shared" si="3"/>
        <v>0.70277400000000001</v>
      </c>
      <c r="AE23" s="33" t="e">
        <f t="shared" si="4"/>
        <v>#REF!</v>
      </c>
      <c r="AF23" s="19" t="e">
        <f t="shared" si="5"/>
        <v>#REF!</v>
      </c>
    </row>
    <row r="24" spans="1:32">
      <c r="F24" s="322" t="s">
        <v>116</v>
      </c>
      <c r="G24" s="291">
        <v>65</v>
      </c>
      <c r="H24" s="291">
        <v>73</v>
      </c>
      <c r="I24" s="292">
        <v>81</v>
      </c>
      <c r="J24" s="292">
        <v>85</v>
      </c>
      <c r="L24" s="240" t="s">
        <v>117</v>
      </c>
      <c r="M24" s="225">
        <v>100</v>
      </c>
      <c r="N24" s="226" t="s">
        <v>67</v>
      </c>
      <c r="O24" s="226">
        <f t="shared" si="6"/>
        <v>4</v>
      </c>
      <c r="P24" s="226">
        <v>45</v>
      </c>
      <c r="Q24" s="292">
        <v>23</v>
      </c>
      <c r="R24" s="227" t="e">
        <f>+VLOOKUP(L24,#REF!,4,0)</f>
        <v>#REF!</v>
      </c>
      <c r="S24" s="228">
        <f t="shared" si="7"/>
        <v>0.67984899999999993</v>
      </c>
      <c r="T24" s="227" t="e">
        <f t="shared" si="8"/>
        <v>#REF!</v>
      </c>
      <c r="U24" s="250" t="e">
        <f t="shared" si="9"/>
        <v>#REF!</v>
      </c>
      <c r="W24" s="53" t="s">
        <v>100</v>
      </c>
      <c r="X24" s="35">
        <v>100</v>
      </c>
      <c r="Y24" s="35" t="s">
        <v>68</v>
      </c>
      <c r="Z24" s="35">
        <v>3</v>
      </c>
      <c r="AA24" s="35">
        <v>25</v>
      </c>
      <c r="AB24" s="23">
        <v>60</v>
      </c>
      <c r="AC24" s="36" t="e">
        <f>+#REF!</f>
        <v>#REF!</v>
      </c>
      <c r="AD24" s="37">
        <f t="shared" si="3"/>
        <v>0.30896600000000002</v>
      </c>
      <c r="AE24" s="36" t="e">
        <f t="shared" si="4"/>
        <v>#REF!</v>
      </c>
      <c r="AF24" s="26" t="e">
        <f t="shared" si="5"/>
        <v>#REF!</v>
      </c>
    </row>
    <row r="25" spans="1:32">
      <c r="F25" s="322" t="s">
        <v>118</v>
      </c>
      <c r="G25" s="291">
        <v>76</v>
      </c>
      <c r="H25" s="291">
        <v>84</v>
      </c>
      <c r="I25" s="292">
        <v>92</v>
      </c>
      <c r="J25" s="292">
        <v>96</v>
      </c>
      <c r="L25" s="240" t="s">
        <v>117</v>
      </c>
      <c r="M25" s="225">
        <v>100</v>
      </c>
      <c r="N25" s="226" t="s">
        <v>68</v>
      </c>
      <c r="O25" s="226">
        <f t="shared" si="6"/>
        <v>3</v>
      </c>
      <c r="P25" s="226">
        <v>20</v>
      </c>
      <c r="Q25" s="292">
        <v>31</v>
      </c>
      <c r="R25" s="227" t="e">
        <f>+VLOOKUP(L25,#REF!,4,0)</f>
        <v>#REF!</v>
      </c>
      <c r="S25" s="228">
        <f t="shared" si="7"/>
        <v>0.279281</v>
      </c>
      <c r="T25" s="227" t="e">
        <f t="shared" si="8"/>
        <v>#REF!</v>
      </c>
      <c r="U25" s="250" t="e">
        <f t="shared" si="9"/>
        <v>#REF!</v>
      </c>
      <c r="W25" s="54"/>
      <c r="X25" s="38">
        <v>100</v>
      </c>
      <c r="Y25" s="38" t="s">
        <v>69</v>
      </c>
      <c r="Z25" s="38">
        <v>2</v>
      </c>
      <c r="AA25" s="38">
        <v>15</v>
      </c>
      <c r="AB25" s="28">
        <v>68</v>
      </c>
      <c r="AC25" s="39" t="e">
        <f>+#REF!</f>
        <v>#REF!</v>
      </c>
      <c r="AD25" s="40">
        <f t="shared" si="3"/>
        <v>0.109347</v>
      </c>
      <c r="AE25" s="39" t="e">
        <f t="shared" si="4"/>
        <v>#REF!</v>
      </c>
      <c r="AF25" s="31" t="e">
        <f t="shared" si="5"/>
        <v>#REF!</v>
      </c>
    </row>
    <row r="26" spans="1:32">
      <c r="F26" s="322" t="s">
        <v>119</v>
      </c>
      <c r="G26" s="291">
        <v>80</v>
      </c>
      <c r="H26" s="291">
        <v>88</v>
      </c>
      <c r="I26" s="292">
        <v>96</v>
      </c>
      <c r="J26" s="292">
        <v>100</v>
      </c>
      <c r="L26" s="240" t="s">
        <v>117</v>
      </c>
      <c r="M26" s="225">
        <v>100</v>
      </c>
      <c r="N26" s="226" t="s">
        <v>103</v>
      </c>
      <c r="O26" s="226">
        <f t="shared" si="6"/>
        <v>2</v>
      </c>
      <c r="P26" s="226">
        <v>10</v>
      </c>
      <c r="Q26" s="292">
        <v>39</v>
      </c>
      <c r="R26" s="227" t="e">
        <f>+VLOOKUP(L26,#REF!,4,0)</f>
        <v>#REF!</v>
      </c>
      <c r="S26" s="228">
        <f t="shared" si="7"/>
        <v>7.8917000000000001E-2</v>
      </c>
      <c r="T26" s="227" t="e">
        <f t="shared" si="8"/>
        <v>#REF!</v>
      </c>
      <c r="U26" s="250" t="e">
        <f t="shared" si="9"/>
        <v>#REF!</v>
      </c>
      <c r="W26" s="49" t="s">
        <v>104</v>
      </c>
      <c r="X26" s="22">
        <v>100</v>
      </c>
      <c r="Y26" s="22" t="s">
        <v>68</v>
      </c>
      <c r="Z26" s="22">
        <v>3</v>
      </c>
      <c r="AA26" s="22">
        <v>45</v>
      </c>
      <c r="AB26" s="23">
        <v>66</v>
      </c>
      <c r="AC26" s="24" t="e">
        <f>+#REF!</f>
        <v>#REF!</v>
      </c>
      <c r="AD26" s="25">
        <f t="shared" si="3"/>
        <v>0.44820599999999999</v>
      </c>
      <c r="AE26" s="24" t="e">
        <f t="shared" si="4"/>
        <v>#REF!</v>
      </c>
      <c r="AF26" s="26" t="e">
        <f t="shared" si="5"/>
        <v>#REF!</v>
      </c>
    </row>
    <row r="27" spans="1:32">
      <c r="F27" s="322" t="s">
        <v>120</v>
      </c>
      <c r="G27" s="292">
        <v>12</v>
      </c>
      <c r="H27" s="292">
        <v>16</v>
      </c>
      <c r="I27" s="292">
        <v>20</v>
      </c>
      <c r="J27" s="291">
        <v>22</v>
      </c>
      <c r="L27" s="239" t="s">
        <v>121</v>
      </c>
      <c r="M27" s="229">
        <v>100</v>
      </c>
      <c r="N27" s="2" t="s">
        <v>67</v>
      </c>
      <c r="O27" s="2">
        <f t="shared" si="6"/>
        <v>4</v>
      </c>
      <c r="P27" s="2">
        <v>50</v>
      </c>
      <c r="Q27" s="292">
        <v>30</v>
      </c>
      <c r="R27" s="6" t="e">
        <f>+VLOOKUP(L27,#REF!,4,0)</f>
        <v>#REF!</v>
      </c>
      <c r="S27" s="230">
        <f t="shared" si="7"/>
        <v>0.70277400000000001</v>
      </c>
      <c r="T27" s="6" t="e">
        <f t="shared" si="8"/>
        <v>#REF!</v>
      </c>
      <c r="U27" s="250" t="e">
        <f t="shared" si="9"/>
        <v>#REF!</v>
      </c>
      <c r="W27" s="49"/>
      <c r="X27" s="22">
        <v>100</v>
      </c>
      <c r="Y27" s="22" t="s">
        <v>69</v>
      </c>
      <c r="Z27" s="22">
        <v>2</v>
      </c>
      <c r="AA27" s="22">
        <v>20</v>
      </c>
      <c r="AB27" s="23">
        <v>74</v>
      </c>
      <c r="AC27" s="24" t="e">
        <f>+#REF!</f>
        <v>#REF!</v>
      </c>
      <c r="AD27" s="25">
        <f t="shared" si="3"/>
        <v>0.14222699999999999</v>
      </c>
      <c r="AE27" s="24" t="e">
        <f t="shared" si="4"/>
        <v>#REF!</v>
      </c>
      <c r="AF27" s="26" t="e">
        <f t="shared" si="5"/>
        <v>#REF!</v>
      </c>
    </row>
    <row r="28" spans="1:32">
      <c r="F28" s="322" t="s">
        <v>122</v>
      </c>
      <c r="G28" s="292">
        <v>14</v>
      </c>
      <c r="H28" s="292">
        <v>18</v>
      </c>
      <c r="I28" s="292">
        <v>22</v>
      </c>
      <c r="J28" s="291">
        <v>24</v>
      </c>
      <c r="L28" s="239" t="s">
        <v>121</v>
      </c>
      <c r="M28" s="229">
        <v>100</v>
      </c>
      <c r="N28" s="2" t="s">
        <v>68</v>
      </c>
      <c r="O28" s="2">
        <f t="shared" si="6"/>
        <v>3</v>
      </c>
      <c r="P28" s="2">
        <v>25</v>
      </c>
      <c r="Q28" s="292">
        <v>38</v>
      </c>
      <c r="R28" s="6" t="e">
        <f>+VLOOKUP(L28,#REF!,4,0)</f>
        <v>#REF!</v>
      </c>
      <c r="S28" s="230">
        <f t="shared" si="7"/>
        <v>0.30896600000000002</v>
      </c>
      <c r="T28" s="6" t="e">
        <f t="shared" si="8"/>
        <v>#REF!</v>
      </c>
      <c r="U28" s="250" t="e">
        <f t="shared" si="9"/>
        <v>#REF!</v>
      </c>
      <c r="W28" s="50"/>
      <c r="X28" s="27">
        <v>100</v>
      </c>
      <c r="Y28" s="27" t="s">
        <v>70</v>
      </c>
      <c r="Z28" s="27">
        <v>1.5</v>
      </c>
      <c r="AA28" s="27">
        <v>5</v>
      </c>
      <c r="AB28" s="28">
        <v>78</v>
      </c>
      <c r="AC28" s="29" t="e">
        <f>+#REF!</f>
        <v>#REF!</v>
      </c>
      <c r="AD28" s="30">
        <f t="shared" si="3"/>
        <v>2.6501999999999998E-2</v>
      </c>
      <c r="AE28" s="29" t="e">
        <f t="shared" si="4"/>
        <v>#REF!</v>
      </c>
      <c r="AF28" s="31" t="e">
        <f t="shared" si="5"/>
        <v>#REF!</v>
      </c>
    </row>
    <row r="29" spans="1:32">
      <c r="F29" s="322" t="s">
        <v>123</v>
      </c>
      <c r="G29" s="292">
        <v>19</v>
      </c>
      <c r="H29" s="292">
        <v>27</v>
      </c>
      <c r="I29" s="292">
        <v>35</v>
      </c>
      <c r="J29" s="291">
        <v>34</v>
      </c>
      <c r="L29" s="239" t="s">
        <v>121</v>
      </c>
      <c r="M29" s="229">
        <v>100</v>
      </c>
      <c r="N29" s="2" t="s">
        <v>103</v>
      </c>
      <c r="O29" s="2">
        <f t="shared" si="6"/>
        <v>2</v>
      </c>
      <c r="P29" s="2">
        <v>15</v>
      </c>
      <c r="Q29" s="292">
        <v>46</v>
      </c>
      <c r="R29" s="6" t="e">
        <f>+VLOOKUP(L29,#REF!,4,0)</f>
        <v>#REF!</v>
      </c>
      <c r="S29" s="230">
        <f t="shared" si="7"/>
        <v>0.109347</v>
      </c>
      <c r="T29" s="6" t="e">
        <f t="shared" si="8"/>
        <v>#REF!</v>
      </c>
      <c r="U29" s="250" t="e">
        <f t="shared" si="9"/>
        <v>#REF!</v>
      </c>
      <c r="W29" s="49" t="s">
        <v>107</v>
      </c>
      <c r="X29" s="22">
        <v>100</v>
      </c>
      <c r="Y29" s="22" t="s">
        <v>68</v>
      </c>
      <c r="Z29" s="22">
        <v>3</v>
      </c>
      <c r="AA29" s="22">
        <v>45</v>
      </c>
      <c r="AB29" s="23">
        <v>71</v>
      </c>
      <c r="AC29" s="56" t="e">
        <f>+#REF!</f>
        <v>#REF!</v>
      </c>
      <c r="AD29" s="25">
        <f t="shared" si="3"/>
        <v>0.44820599999999999</v>
      </c>
      <c r="AE29" s="24" t="e">
        <f t="shared" si="4"/>
        <v>#REF!</v>
      </c>
      <c r="AF29" s="26" t="e">
        <f t="shared" si="5"/>
        <v>#REF!</v>
      </c>
    </row>
    <row r="30" spans="1:32">
      <c r="F30" s="322" t="s">
        <v>124</v>
      </c>
      <c r="G30" s="292">
        <v>19</v>
      </c>
      <c r="H30" s="292">
        <v>27</v>
      </c>
      <c r="I30" s="292">
        <v>35</v>
      </c>
      <c r="J30" s="291">
        <v>39</v>
      </c>
      <c r="L30" s="240" t="s">
        <v>125</v>
      </c>
      <c r="M30" s="225">
        <v>100</v>
      </c>
      <c r="N30" s="226" t="s">
        <v>67</v>
      </c>
      <c r="O30" s="226">
        <f t="shared" si="6"/>
        <v>4</v>
      </c>
      <c r="P30" s="226">
        <v>50</v>
      </c>
      <c r="Q30" s="292">
        <v>28</v>
      </c>
      <c r="R30" s="227" t="e">
        <f>+VLOOKUP(L30,#REF!,4,0)</f>
        <v>#REF!</v>
      </c>
      <c r="S30" s="228">
        <f t="shared" si="7"/>
        <v>0.70277400000000001</v>
      </c>
      <c r="T30" s="227" t="e">
        <f t="shared" si="8"/>
        <v>#REF!</v>
      </c>
      <c r="U30" s="250" t="e">
        <f t="shared" si="9"/>
        <v>#REF!</v>
      </c>
      <c r="W30" s="49"/>
      <c r="X30" s="22">
        <v>100</v>
      </c>
      <c r="Y30" s="22" t="s">
        <v>69</v>
      </c>
      <c r="Z30" s="22">
        <v>2</v>
      </c>
      <c r="AA30" s="22">
        <v>20</v>
      </c>
      <c r="AB30" s="23">
        <v>79</v>
      </c>
      <c r="AC30" s="24">
        <v>2891866.4274852001</v>
      </c>
      <c r="AD30" s="25">
        <f t="shared" si="3"/>
        <v>0.14222699999999999</v>
      </c>
      <c r="AE30" s="24">
        <f t="shared" si="4"/>
        <v>411301.48638193752</v>
      </c>
      <c r="AF30" s="26">
        <f t="shared" si="5"/>
        <v>2480564.9411032628</v>
      </c>
    </row>
    <row r="31" spans="1:32">
      <c r="L31" s="240" t="s">
        <v>125</v>
      </c>
      <c r="M31" s="225">
        <v>100</v>
      </c>
      <c r="N31" s="226" t="s">
        <v>68</v>
      </c>
      <c r="O31" s="226">
        <f t="shared" si="6"/>
        <v>3</v>
      </c>
      <c r="P31" s="226">
        <v>25</v>
      </c>
      <c r="Q31" s="292">
        <v>36</v>
      </c>
      <c r="R31" s="227" t="e">
        <f>+VLOOKUP(L31,#REF!,4,0)</f>
        <v>#REF!</v>
      </c>
      <c r="S31" s="228">
        <f t="shared" si="7"/>
        <v>0.30896600000000002</v>
      </c>
      <c r="T31" s="227" t="e">
        <f t="shared" si="8"/>
        <v>#REF!</v>
      </c>
      <c r="U31" s="250" t="e">
        <f t="shared" si="9"/>
        <v>#REF!</v>
      </c>
      <c r="W31" s="50"/>
      <c r="X31" s="27">
        <v>100</v>
      </c>
      <c r="Y31" s="27" t="s">
        <v>70</v>
      </c>
      <c r="Z31" s="27">
        <v>1.5</v>
      </c>
      <c r="AA31" s="27">
        <v>5</v>
      </c>
      <c r="AB31" s="28">
        <v>83</v>
      </c>
      <c r="AC31" s="29">
        <v>2891866.4274852001</v>
      </c>
      <c r="AD31" s="30">
        <f t="shared" si="3"/>
        <v>2.6501999999999998E-2</v>
      </c>
      <c r="AE31" s="29">
        <f t="shared" si="4"/>
        <v>76640.244061212768</v>
      </c>
      <c r="AF31" s="31">
        <f t="shared" si="5"/>
        <v>2815226.1834239871</v>
      </c>
    </row>
    <row r="32" spans="1:32">
      <c r="L32" s="240" t="s">
        <v>125</v>
      </c>
      <c r="M32" s="225">
        <v>100</v>
      </c>
      <c r="N32" s="226" t="s">
        <v>103</v>
      </c>
      <c r="O32" s="226">
        <f t="shared" si="6"/>
        <v>2</v>
      </c>
      <c r="P32" s="226">
        <v>15</v>
      </c>
      <c r="Q32" s="292">
        <v>44</v>
      </c>
      <c r="R32" s="227" t="e">
        <f>+VLOOKUP(L32,#REF!,4,0)</f>
        <v>#REF!</v>
      </c>
      <c r="S32" s="228">
        <f t="shared" si="7"/>
        <v>0.109347</v>
      </c>
      <c r="T32" s="227" t="e">
        <f t="shared" si="8"/>
        <v>#REF!</v>
      </c>
      <c r="U32" s="250" t="e">
        <f t="shared" si="9"/>
        <v>#REF!</v>
      </c>
      <c r="W32" s="53" t="s">
        <v>109</v>
      </c>
      <c r="X32" s="35">
        <v>100</v>
      </c>
      <c r="Y32" s="35" t="s">
        <v>69</v>
      </c>
      <c r="Z32" s="35">
        <v>2</v>
      </c>
      <c r="AA32" s="35">
        <v>30</v>
      </c>
      <c r="AB32" s="23">
        <v>90</v>
      </c>
      <c r="AC32" s="36" t="e">
        <f>+#REF!</f>
        <v>#REF!</v>
      </c>
      <c r="AD32" s="37">
        <f t="shared" si="3"/>
        <v>0.215337</v>
      </c>
      <c r="AE32" s="36" t="e">
        <f t="shared" si="4"/>
        <v>#REF!</v>
      </c>
      <c r="AF32" s="26" t="e">
        <f t="shared" si="5"/>
        <v>#REF!</v>
      </c>
    </row>
    <row r="33" spans="12:32" ht="15" customHeight="1">
      <c r="L33" s="239" t="s">
        <v>126</v>
      </c>
      <c r="M33" s="229">
        <v>100</v>
      </c>
      <c r="N33" s="2" t="s">
        <v>67</v>
      </c>
      <c r="O33" s="2">
        <f t="shared" si="6"/>
        <v>4</v>
      </c>
      <c r="P33" s="2">
        <v>50</v>
      </c>
      <c r="Q33" s="292">
        <v>31</v>
      </c>
      <c r="R33" s="6" t="e">
        <f>+VLOOKUP(L33,#REF!,4,0)</f>
        <v>#REF!</v>
      </c>
      <c r="S33" s="230">
        <f t="shared" si="7"/>
        <v>0.70277400000000001</v>
      </c>
      <c r="T33" s="6" t="e">
        <f t="shared" si="8"/>
        <v>#REF!</v>
      </c>
      <c r="U33" s="250" t="e">
        <f t="shared" si="9"/>
        <v>#REF!</v>
      </c>
      <c r="W33" s="54"/>
      <c r="X33" s="38">
        <v>100</v>
      </c>
      <c r="Y33" s="38" t="s">
        <v>70</v>
      </c>
      <c r="Z33" s="38">
        <v>1.5</v>
      </c>
      <c r="AA33" s="38">
        <v>10</v>
      </c>
      <c r="AB33" s="28">
        <v>94</v>
      </c>
      <c r="AC33" s="39" t="e">
        <f>+#REF!</f>
        <v>#REF!</v>
      </c>
      <c r="AD33" s="40">
        <f t="shared" si="3"/>
        <v>5.5242000000000006E-2</v>
      </c>
      <c r="AE33" s="39" t="e">
        <f t="shared" si="4"/>
        <v>#REF!</v>
      </c>
      <c r="AF33" s="31" t="e">
        <f t="shared" si="5"/>
        <v>#REF!</v>
      </c>
    </row>
    <row r="34" spans="12:32">
      <c r="L34" s="239" t="s">
        <v>126</v>
      </c>
      <c r="M34" s="229">
        <v>100</v>
      </c>
      <c r="N34" s="2" t="s">
        <v>68</v>
      </c>
      <c r="O34" s="2">
        <f t="shared" si="6"/>
        <v>3</v>
      </c>
      <c r="P34" s="2">
        <v>25</v>
      </c>
      <c r="Q34" s="292">
        <v>39</v>
      </c>
      <c r="R34" s="6" t="e">
        <f>+VLOOKUP(L34,#REF!,4,0)</f>
        <v>#REF!</v>
      </c>
      <c r="S34" s="230">
        <f t="shared" si="7"/>
        <v>0.30896600000000002</v>
      </c>
      <c r="T34" s="6" t="e">
        <f t="shared" si="8"/>
        <v>#REF!</v>
      </c>
      <c r="U34" s="250" t="e">
        <f t="shared" si="9"/>
        <v>#REF!</v>
      </c>
      <c r="W34" s="53" t="s">
        <v>111</v>
      </c>
      <c r="X34" s="35">
        <v>100</v>
      </c>
      <c r="Y34" s="35" t="s">
        <v>69</v>
      </c>
      <c r="Z34" s="35">
        <v>2</v>
      </c>
      <c r="AA34" s="35">
        <v>30</v>
      </c>
      <c r="AB34" s="23">
        <v>96</v>
      </c>
      <c r="AC34" s="36" t="e">
        <f>+#REF!</f>
        <v>#REF!</v>
      </c>
      <c r="AD34" s="37">
        <f t="shared" si="3"/>
        <v>0.215337</v>
      </c>
      <c r="AE34" s="36" t="e">
        <f t="shared" si="4"/>
        <v>#REF!</v>
      </c>
      <c r="AF34" s="26" t="e">
        <f t="shared" si="5"/>
        <v>#REF!</v>
      </c>
    </row>
    <row r="35" spans="12:32" ht="15.75" thickBot="1">
      <c r="L35" s="239" t="s">
        <v>126</v>
      </c>
      <c r="M35" s="229">
        <v>100</v>
      </c>
      <c r="N35" s="2" t="s">
        <v>103</v>
      </c>
      <c r="O35" s="2">
        <f t="shared" si="6"/>
        <v>2</v>
      </c>
      <c r="P35" s="2">
        <v>15</v>
      </c>
      <c r="Q35" s="292">
        <v>47</v>
      </c>
      <c r="R35" s="6" t="e">
        <f>+VLOOKUP(L35,#REF!,4,0)</f>
        <v>#REF!</v>
      </c>
      <c r="S35" s="230">
        <f t="shared" si="7"/>
        <v>0.109347</v>
      </c>
      <c r="T35" s="6" t="e">
        <f t="shared" si="8"/>
        <v>#REF!</v>
      </c>
      <c r="U35" s="250" t="e">
        <f t="shared" si="9"/>
        <v>#REF!</v>
      </c>
      <c r="W35" s="55"/>
      <c r="X35" s="43">
        <v>100</v>
      </c>
      <c r="Y35" s="43" t="s">
        <v>70</v>
      </c>
      <c r="Z35" s="43">
        <v>1.5</v>
      </c>
      <c r="AA35" s="43">
        <v>10</v>
      </c>
      <c r="AB35" s="44">
        <v>100</v>
      </c>
      <c r="AC35" s="45" t="e">
        <f>+#REF!</f>
        <v>#REF!</v>
      </c>
      <c r="AD35" s="46">
        <f t="shared" si="3"/>
        <v>5.5242000000000006E-2</v>
      </c>
      <c r="AE35" s="45" t="e">
        <f t="shared" si="4"/>
        <v>#REF!</v>
      </c>
      <c r="AF35" s="47" t="e">
        <f t="shared" si="5"/>
        <v>#REF!</v>
      </c>
    </row>
    <row r="36" spans="12:32">
      <c r="L36" s="240" t="s">
        <v>127</v>
      </c>
      <c r="M36" s="225">
        <v>100</v>
      </c>
      <c r="N36" s="226" t="s">
        <v>68</v>
      </c>
      <c r="O36" s="226">
        <f t="shared" si="6"/>
        <v>3</v>
      </c>
      <c r="P36" s="226">
        <v>45</v>
      </c>
      <c r="Q36" s="292">
        <v>44</v>
      </c>
      <c r="R36" s="227" t="e">
        <f>+VLOOKUP(L36,#REF!,4,0)</f>
        <v>#REF!</v>
      </c>
      <c r="S36" s="228">
        <f t="shared" si="7"/>
        <v>0.44820599999999999</v>
      </c>
      <c r="T36" s="227" t="e">
        <f t="shared" si="8"/>
        <v>#REF!</v>
      </c>
      <c r="U36" s="250" t="e">
        <f t="shared" si="9"/>
        <v>#REF!</v>
      </c>
    </row>
    <row r="37" spans="12:32">
      <c r="L37" s="240" t="s">
        <v>127</v>
      </c>
      <c r="M37" s="225">
        <v>100</v>
      </c>
      <c r="N37" s="226" t="s">
        <v>103</v>
      </c>
      <c r="O37" s="226">
        <f t="shared" si="6"/>
        <v>2</v>
      </c>
      <c r="P37" s="226">
        <v>20</v>
      </c>
      <c r="Q37" s="292">
        <v>52</v>
      </c>
      <c r="R37" s="227" t="e">
        <f>+VLOOKUP(L37,#REF!,4,0)</f>
        <v>#REF!</v>
      </c>
      <c r="S37" s="228">
        <f t="shared" si="7"/>
        <v>0.14222699999999999</v>
      </c>
      <c r="T37" s="227" t="e">
        <f t="shared" si="8"/>
        <v>#REF!</v>
      </c>
      <c r="U37" s="250" t="e">
        <f t="shared" si="9"/>
        <v>#REF!</v>
      </c>
    </row>
    <row r="38" spans="12:32">
      <c r="L38" s="240" t="s">
        <v>127</v>
      </c>
      <c r="M38" s="225">
        <v>100</v>
      </c>
      <c r="N38" s="226" t="s">
        <v>70</v>
      </c>
      <c r="O38" s="226">
        <f t="shared" si="6"/>
        <v>1.5</v>
      </c>
      <c r="P38" s="226">
        <v>8</v>
      </c>
      <c r="Q38" s="292">
        <v>56</v>
      </c>
      <c r="R38" s="227" t="e">
        <f>+VLOOKUP(L38,#REF!,4,0)</f>
        <v>#REF!</v>
      </c>
      <c r="S38" s="228">
        <f t="shared" si="7"/>
        <v>4.3446000000000005E-2</v>
      </c>
      <c r="T38" s="227" t="e">
        <f t="shared" si="8"/>
        <v>#REF!</v>
      </c>
      <c r="U38" s="250" t="e">
        <f t="shared" si="9"/>
        <v>#REF!</v>
      </c>
    </row>
    <row r="39" spans="12:32">
      <c r="L39" s="239" t="s">
        <v>128</v>
      </c>
      <c r="M39" s="229">
        <v>100</v>
      </c>
      <c r="N39" s="2" t="s">
        <v>68</v>
      </c>
      <c r="O39" s="2">
        <f t="shared" si="6"/>
        <v>3</v>
      </c>
      <c r="P39" s="2">
        <v>45</v>
      </c>
      <c r="Q39" s="292">
        <v>49</v>
      </c>
      <c r="R39" s="6" t="e">
        <f>+VLOOKUP(L39,#REF!,4,0)</f>
        <v>#REF!</v>
      </c>
      <c r="S39" s="230">
        <f t="shared" si="7"/>
        <v>0.44820599999999999</v>
      </c>
      <c r="T39" s="6" t="e">
        <f t="shared" si="8"/>
        <v>#REF!</v>
      </c>
      <c r="U39" s="250" t="e">
        <f t="shared" si="9"/>
        <v>#REF!</v>
      </c>
    </row>
    <row r="40" spans="12:32">
      <c r="L40" s="239" t="s">
        <v>128</v>
      </c>
      <c r="M40" s="229">
        <v>100</v>
      </c>
      <c r="N40" s="2" t="s">
        <v>103</v>
      </c>
      <c r="O40" s="2">
        <f t="shared" si="6"/>
        <v>2</v>
      </c>
      <c r="P40" s="2">
        <v>20</v>
      </c>
      <c r="Q40" s="292">
        <v>57</v>
      </c>
      <c r="R40" s="6" t="e">
        <f>+VLOOKUP(L40,#REF!,4,0)</f>
        <v>#REF!</v>
      </c>
      <c r="S40" s="230">
        <f t="shared" si="7"/>
        <v>0.14222699999999999</v>
      </c>
      <c r="T40" s="6" t="e">
        <f t="shared" si="8"/>
        <v>#REF!</v>
      </c>
      <c r="U40" s="250" t="e">
        <f t="shared" si="9"/>
        <v>#REF!</v>
      </c>
    </row>
    <row r="41" spans="12:32">
      <c r="L41" s="239" t="s">
        <v>128</v>
      </c>
      <c r="M41" s="229">
        <v>100</v>
      </c>
      <c r="N41" s="2" t="s">
        <v>70</v>
      </c>
      <c r="O41" s="2">
        <f t="shared" si="6"/>
        <v>1.5</v>
      </c>
      <c r="P41" s="2">
        <v>8</v>
      </c>
      <c r="Q41" s="292">
        <v>61</v>
      </c>
      <c r="R41" s="6" t="e">
        <f>+VLOOKUP(L41,#REF!,4,0)</f>
        <v>#REF!</v>
      </c>
      <c r="S41" s="230">
        <f t="shared" si="7"/>
        <v>4.3446000000000005E-2</v>
      </c>
      <c r="T41" s="6" t="e">
        <f t="shared" si="8"/>
        <v>#REF!</v>
      </c>
      <c r="U41" s="250" t="e">
        <f t="shared" si="9"/>
        <v>#REF!</v>
      </c>
    </row>
    <row r="42" spans="12:32">
      <c r="L42" s="240" t="s">
        <v>129</v>
      </c>
      <c r="M42" s="225">
        <v>100</v>
      </c>
      <c r="N42" s="226" t="s">
        <v>68</v>
      </c>
      <c r="O42" s="226">
        <f t="shared" si="6"/>
        <v>3</v>
      </c>
      <c r="P42" s="226">
        <v>45</v>
      </c>
      <c r="Q42" s="292">
        <v>56</v>
      </c>
      <c r="R42" s="227" t="e">
        <f>+VLOOKUP(L42,#REF!,4,0)</f>
        <v>#REF!</v>
      </c>
      <c r="S42" s="228">
        <f t="shared" si="7"/>
        <v>0.44820599999999999</v>
      </c>
      <c r="T42" s="227" t="e">
        <f t="shared" si="8"/>
        <v>#REF!</v>
      </c>
      <c r="U42" s="250" t="e">
        <f t="shared" si="9"/>
        <v>#REF!</v>
      </c>
    </row>
    <row r="43" spans="12:32">
      <c r="L43" s="240" t="s">
        <v>129</v>
      </c>
      <c r="M43" s="225">
        <v>100</v>
      </c>
      <c r="N43" s="226" t="s">
        <v>103</v>
      </c>
      <c r="O43" s="226">
        <f t="shared" si="6"/>
        <v>2</v>
      </c>
      <c r="P43" s="226">
        <v>20</v>
      </c>
      <c r="Q43" s="292">
        <v>64</v>
      </c>
      <c r="R43" s="227" t="e">
        <f>+VLOOKUP(L43,#REF!,4,0)</f>
        <v>#REF!</v>
      </c>
      <c r="S43" s="228">
        <f t="shared" si="7"/>
        <v>0.14222699999999999</v>
      </c>
      <c r="T43" s="227" t="e">
        <f t="shared" si="8"/>
        <v>#REF!</v>
      </c>
      <c r="U43" s="250" t="e">
        <f t="shared" si="9"/>
        <v>#REF!</v>
      </c>
    </row>
    <row r="44" spans="12:32">
      <c r="L44" s="240" t="s">
        <v>129</v>
      </c>
      <c r="M44" s="225">
        <v>100</v>
      </c>
      <c r="N44" s="226" t="s">
        <v>70</v>
      </c>
      <c r="O44" s="226">
        <f t="shared" si="6"/>
        <v>1.5</v>
      </c>
      <c r="P44" s="226">
        <v>8</v>
      </c>
      <c r="Q44" s="292">
        <v>68</v>
      </c>
      <c r="R44" s="227" t="e">
        <f>+VLOOKUP(L44,#REF!,4,0)</f>
        <v>#REF!</v>
      </c>
      <c r="S44" s="228">
        <f t="shared" si="7"/>
        <v>4.3446000000000005E-2</v>
      </c>
      <c r="T44" s="227" t="e">
        <f t="shared" si="8"/>
        <v>#REF!</v>
      </c>
      <c r="U44" s="250" t="e">
        <f t="shared" si="9"/>
        <v>#REF!</v>
      </c>
    </row>
    <row r="45" spans="12:32" ht="30" customHeight="1">
      <c r="L45" s="239" t="s">
        <v>130</v>
      </c>
      <c r="M45" s="229">
        <v>100</v>
      </c>
      <c r="N45" s="2" t="s">
        <v>68</v>
      </c>
      <c r="O45" s="2">
        <f t="shared" si="6"/>
        <v>3</v>
      </c>
      <c r="P45" s="2">
        <v>45</v>
      </c>
      <c r="Q45" s="292">
        <v>59</v>
      </c>
      <c r="R45" s="6" t="e">
        <f>+VLOOKUP(L45,#REF!,4,0)</f>
        <v>#REF!</v>
      </c>
      <c r="S45" s="230">
        <f t="shared" si="7"/>
        <v>0.44820599999999999</v>
      </c>
      <c r="T45" s="6" t="e">
        <f t="shared" si="8"/>
        <v>#REF!</v>
      </c>
      <c r="U45" s="250" t="e">
        <f t="shared" si="9"/>
        <v>#REF!</v>
      </c>
    </row>
    <row r="46" spans="12:32">
      <c r="L46" s="239" t="s">
        <v>130</v>
      </c>
      <c r="M46" s="229">
        <v>100</v>
      </c>
      <c r="N46" s="2" t="s">
        <v>103</v>
      </c>
      <c r="O46" s="2">
        <f t="shared" si="6"/>
        <v>2</v>
      </c>
      <c r="P46" s="2">
        <v>20</v>
      </c>
      <c r="Q46" s="292">
        <v>67</v>
      </c>
      <c r="R46" s="6" t="e">
        <f>+VLOOKUP(L46,#REF!,4,0)</f>
        <v>#REF!</v>
      </c>
      <c r="S46" s="230">
        <f t="shared" si="7"/>
        <v>0.14222699999999999</v>
      </c>
      <c r="T46" s="6" t="e">
        <f t="shared" si="8"/>
        <v>#REF!</v>
      </c>
      <c r="U46" s="250" t="e">
        <f t="shared" si="9"/>
        <v>#REF!</v>
      </c>
    </row>
    <row r="47" spans="12:32" ht="15.75" thickBot="1">
      <c r="L47" s="239" t="s">
        <v>130</v>
      </c>
      <c r="M47" s="229">
        <v>100</v>
      </c>
      <c r="N47" s="2" t="s">
        <v>70</v>
      </c>
      <c r="O47" s="2">
        <f t="shared" si="6"/>
        <v>1.5</v>
      </c>
      <c r="P47" s="2">
        <v>8</v>
      </c>
      <c r="Q47" s="292">
        <v>71</v>
      </c>
      <c r="R47" s="6" t="e">
        <f>+VLOOKUP(L47,#REF!,4,0)</f>
        <v>#REF!</v>
      </c>
      <c r="S47" s="230">
        <f t="shared" si="7"/>
        <v>4.3446000000000005E-2</v>
      </c>
      <c r="T47" s="6" t="e">
        <f t="shared" si="8"/>
        <v>#REF!</v>
      </c>
      <c r="U47" s="250" t="e">
        <f t="shared" si="9"/>
        <v>#REF!</v>
      </c>
    </row>
    <row r="48" spans="12:32">
      <c r="L48" s="240" t="s">
        <v>131</v>
      </c>
      <c r="M48" s="225">
        <v>100</v>
      </c>
      <c r="N48" s="226" t="s">
        <v>103</v>
      </c>
      <c r="O48" s="226">
        <f t="shared" si="6"/>
        <v>2</v>
      </c>
      <c r="P48" s="226">
        <v>30</v>
      </c>
      <c r="Q48" s="292">
        <v>81</v>
      </c>
      <c r="R48" s="227" t="e">
        <f>+VLOOKUP(L48,#REF!,4,0)</f>
        <v>#REF!</v>
      </c>
      <c r="S48" s="228">
        <f t="shared" si="7"/>
        <v>0.215337</v>
      </c>
      <c r="T48" s="227" t="e">
        <f t="shared" si="8"/>
        <v>#REF!</v>
      </c>
      <c r="U48" s="250" t="e">
        <f t="shared" si="9"/>
        <v>#REF!</v>
      </c>
      <c r="W48" s="619" t="s">
        <v>132</v>
      </c>
      <c r="X48" s="620"/>
      <c r="Y48" s="620"/>
      <c r="Z48" s="620"/>
      <c r="AA48" s="620"/>
      <c r="AB48" s="620"/>
      <c r="AC48" s="620"/>
      <c r="AD48" s="620"/>
      <c r="AE48" s="620"/>
      <c r="AF48" s="621"/>
    </row>
    <row r="49" spans="12:33" s="1" customFormat="1" ht="45">
      <c r="L49" s="240" t="s">
        <v>131</v>
      </c>
      <c r="M49" s="225">
        <v>100</v>
      </c>
      <c r="N49" s="226" t="s">
        <v>70</v>
      </c>
      <c r="O49" s="226">
        <f t="shared" si="6"/>
        <v>1.5</v>
      </c>
      <c r="P49" s="226">
        <v>10</v>
      </c>
      <c r="Q49" s="292">
        <v>85</v>
      </c>
      <c r="R49" s="227" t="e">
        <f>+VLOOKUP(L49,#REF!,4,0)</f>
        <v>#REF!</v>
      </c>
      <c r="S49" s="228">
        <f t="shared" si="7"/>
        <v>5.5242000000000006E-2</v>
      </c>
      <c r="T49" s="227" t="e">
        <f t="shared" si="8"/>
        <v>#REF!</v>
      </c>
      <c r="U49" s="250" t="e">
        <f t="shared" si="9"/>
        <v>#REF!</v>
      </c>
      <c r="W49" s="152" t="s">
        <v>71</v>
      </c>
      <c r="X49" s="153" t="s">
        <v>72</v>
      </c>
      <c r="Y49" s="154" t="s">
        <v>73</v>
      </c>
      <c r="Z49" s="155"/>
      <c r="AA49" s="153" t="s">
        <v>74</v>
      </c>
      <c r="AB49" s="156" t="s">
        <v>18</v>
      </c>
      <c r="AC49" s="157" t="s">
        <v>75</v>
      </c>
      <c r="AD49" s="158" t="s">
        <v>76</v>
      </c>
      <c r="AE49" s="159" t="s">
        <v>77</v>
      </c>
      <c r="AF49" s="160" t="s">
        <v>78</v>
      </c>
      <c r="AG49" s="341"/>
    </row>
    <row r="50" spans="12:33">
      <c r="L50" s="239" t="s">
        <v>133</v>
      </c>
      <c r="M50" s="229">
        <v>100</v>
      </c>
      <c r="N50" s="2" t="s">
        <v>103</v>
      </c>
      <c r="O50" s="2">
        <f t="shared" si="6"/>
        <v>2</v>
      </c>
      <c r="P50" s="2">
        <v>30</v>
      </c>
      <c r="Q50" s="292">
        <v>92</v>
      </c>
      <c r="R50" s="6" t="e">
        <f>+VLOOKUP(L50,#REF!,4,0)</f>
        <v>#REF!</v>
      </c>
      <c r="S50" s="230">
        <f t="shared" si="7"/>
        <v>0.215337</v>
      </c>
      <c r="T50" s="6" t="e">
        <f t="shared" si="8"/>
        <v>#REF!</v>
      </c>
      <c r="U50" s="250" t="e">
        <f t="shared" si="9"/>
        <v>#REF!</v>
      </c>
      <c r="W50" s="66" t="s">
        <v>134</v>
      </c>
      <c r="X50" s="58">
        <v>30</v>
      </c>
      <c r="Y50" s="58" t="s">
        <v>67</v>
      </c>
      <c r="Z50" s="58">
        <v>4</v>
      </c>
      <c r="AA50" s="58">
        <v>20</v>
      </c>
      <c r="AB50" s="59">
        <v>10</v>
      </c>
      <c r="AC50" s="60" t="e">
        <f>+#REF!</f>
        <v>#REF!</v>
      </c>
      <c r="AD50" s="61">
        <f t="shared" ref="AD50:AD73" si="10">IF(Z50=1,(0.005*((AA50/X50)*100)^2+0.5001*((AA50/X50)*100)-0.0071)/100,IF(Z50=1.5,(0.005*((AA50/X50)*100)^2+0.4998*((AA50/X50)*100)+0.0262)/100,IF(Z50=2,(0.0049*((AA50/X50)*100)^2+0.4861*((AA50/X50)*100)+2.5407)/100,IF(Z50=2.5,(0.0046*((AA50/X50)*100)^2+0.4581*((AA50/X50)*100)+8.1068)/100,IF(Z50=3,(0.0041*((AA50/X50)*100)^2+0.4092*((AA50/X50)*100)+18.1041)/100,IF(Z50=3.5,(0.0033*((AA50/X50)*100)^2+0.3341*((AA50/X50)*100)+33.199)/100,IF(Z50=4,(0.0023*((AA50/X50)*100)^2+0.24*((AA50/X50)*100)+52.5274)/100,IF(Z50=4.5,(0.0012*((AA50/X50)*100)^2+0.1275*((AA50/X50)*100)+75.153)/100))))))))</f>
        <v>0.78749622222222215</v>
      </c>
      <c r="AE50" s="60" t="e">
        <f t="shared" ref="AE50:AE73" si="11">+AC50*AD50</f>
        <v>#REF!</v>
      </c>
      <c r="AF50" s="67" t="e">
        <f t="shared" ref="AF50:AF73" si="12">+AC50-AE50</f>
        <v>#REF!</v>
      </c>
    </row>
    <row r="51" spans="12:33">
      <c r="L51" s="239" t="s">
        <v>133</v>
      </c>
      <c r="M51" s="229">
        <v>100</v>
      </c>
      <c r="N51" s="2" t="s">
        <v>70</v>
      </c>
      <c r="O51" s="2">
        <f t="shared" si="6"/>
        <v>1.5</v>
      </c>
      <c r="P51" s="2">
        <v>10</v>
      </c>
      <c r="Q51" s="292">
        <v>96</v>
      </c>
      <c r="R51" s="6" t="e">
        <f>+VLOOKUP(L51,#REF!,4,0)</f>
        <v>#REF!</v>
      </c>
      <c r="S51" s="230">
        <f t="shared" si="7"/>
        <v>5.5242000000000006E-2</v>
      </c>
      <c r="T51" s="6" t="e">
        <f t="shared" si="8"/>
        <v>#REF!</v>
      </c>
      <c r="U51" s="250" t="e">
        <f t="shared" si="9"/>
        <v>#REF!</v>
      </c>
      <c r="W51" s="52" t="s">
        <v>135</v>
      </c>
      <c r="X51" s="32">
        <v>70</v>
      </c>
      <c r="Y51" s="32" t="s">
        <v>67</v>
      </c>
      <c r="Z51" s="32">
        <v>4</v>
      </c>
      <c r="AA51" s="32">
        <v>40</v>
      </c>
      <c r="AB51" s="16">
        <v>27</v>
      </c>
      <c r="AC51" s="33" t="e">
        <f>+#REF!</f>
        <v>#REF!</v>
      </c>
      <c r="AD51" s="34">
        <f t="shared" si="10"/>
        <v>0.73751889795918368</v>
      </c>
      <c r="AE51" s="33" t="e">
        <f t="shared" si="11"/>
        <v>#REF!</v>
      </c>
      <c r="AF51" s="19" t="e">
        <f t="shared" si="12"/>
        <v>#REF!</v>
      </c>
    </row>
    <row r="52" spans="12:33" ht="15" customHeight="1">
      <c r="L52" s="240" t="s">
        <v>136</v>
      </c>
      <c r="M52" s="225">
        <v>100</v>
      </c>
      <c r="N52" s="226" t="s">
        <v>103</v>
      </c>
      <c r="O52" s="226">
        <f t="shared" si="6"/>
        <v>2</v>
      </c>
      <c r="P52" s="226">
        <v>30</v>
      </c>
      <c r="Q52" s="292">
        <v>96</v>
      </c>
      <c r="R52" s="227" t="e">
        <f>+VLOOKUP(L52,#REF!,4,0)</f>
        <v>#REF!</v>
      </c>
      <c r="S52" s="228">
        <f t="shared" si="7"/>
        <v>0.215337</v>
      </c>
      <c r="T52" s="227" t="e">
        <f t="shared" si="8"/>
        <v>#REF!</v>
      </c>
      <c r="U52" s="250" t="e">
        <f t="shared" si="9"/>
        <v>#REF!</v>
      </c>
      <c r="W52" s="54"/>
      <c r="X52" s="38">
        <v>70</v>
      </c>
      <c r="Y52" s="38" t="s">
        <v>68</v>
      </c>
      <c r="Z52" s="38">
        <v>3</v>
      </c>
      <c r="AA52" s="38">
        <v>15</v>
      </c>
      <c r="AB52" s="28">
        <v>33</v>
      </c>
      <c r="AC52" s="39" t="e">
        <f>+#REF!</f>
        <v>#REF!</v>
      </c>
      <c r="AD52" s="40">
        <f t="shared" si="10"/>
        <v>0.28755324489795919</v>
      </c>
      <c r="AE52" s="39" t="e">
        <f t="shared" si="11"/>
        <v>#REF!</v>
      </c>
      <c r="AF52" s="31" t="e">
        <f t="shared" si="12"/>
        <v>#REF!</v>
      </c>
    </row>
    <row r="53" spans="12:33">
      <c r="L53" s="240" t="s">
        <v>136</v>
      </c>
      <c r="M53" s="225">
        <v>100</v>
      </c>
      <c r="N53" s="226" t="s">
        <v>70</v>
      </c>
      <c r="O53" s="226">
        <f t="shared" si="6"/>
        <v>1.5</v>
      </c>
      <c r="P53" s="226">
        <v>10</v>
      </c>
      <c r="Q53" s="292">
        <v>100</v>
      </c>
      <c r="R53" s="227" t="e">
        <f>+VLOOKUP(L53,#REF!,4,0)</f>
        <v>#REF!</v>
      </c>
      <c r="S53" s="228">
        <f t="shared" si="7"/>
        <v>5.5242000000000006E-2</v>
      </c>
      <c r="T53" s="227" t="e">
        <f t="shared" si="8"/>
        <v>#REF!</v>
      </c>
      <c r="U53" s="250" t="e">
        <f t="shared" si="9"/>
        <v>#REF!</v>
      </c>
      <c r="W53" s="51" t="s">
        <v>137</v>
      </c>
      <c r="X53" s="15">
        <v>70</v>
      </c>
      <c r="Y53" s="15" t="s">
        <v>67</v>
      </c>
      <c r="Z53" s="15">
        <v>4</v>
      </c>
      <c r="AA53" s="15">
        <v>45</v>
      </c>
      <c r="AB53" s="16">
        <v>41</v>
      </c>
      <c r="AC53" s="17" t="e">
        <f>+#REF!</f>
        <v>#REF!</v>
      </c>
      <c r="AD53" s="18">
        <f t="shared" si="10"/>
        <v>0.77461073469387753</v>
      </c>
      <c r="AE53" s="17" t="e">
        <f t="shared" si="11"/>
        <v>#REF!</v>
      </c>
      <c r="AF53" s="19" t="e">
        <f t="shared" si="12"/>
        <v>#REF!</v>
      </c>
    </row>
    <row r="54" spans="12:33">
      <c r="L54" s="239" t="s">
        <v>138</v>
      </c>
      <c r="M54" s="229">
        <v>70</v>
      </c>
      <c r="N54" s="2" t="s">
        <v>67</v>
      </c>
      <c r="O54" s="2">
        <f t="shared" si="6"/>
        <v>4</v>
      </c>
      <c r="P54" s="2">
        <v>45</v>
      </c>
      <c r="Q54" s="292">
        <v>12</v>
      </c>
      <c r="R54" s="6" t="e">
        <f>+VLOOKUP(L54,#REF!,4,0)</f>
        <v>#REF!</v>
      </c>
      <c r="S54" s="230">
        <f t="shared" si="7"/>
        <v>0.77461073469387753</v>
      </c>
      <c r="T54" s="6" t="e">
        <f t="shared" si="8"/>
        <v>#REF!</v>
      </c>
      <c r="U54" s="250" t="e">
        <f t="shared" si="9"/>
        <v>#REF!</v>
      </c>
      <c r="W54" s="218"/>
      <c r="X54" s="219"/>
      <c r="Y54" s="219"/>
      <c r="Z54" s="219"/>
      <c r="AA54" s="219"/>
      <c r="AB54" s="220"/>
      <c r="AC54" s="56"/>
      <c r="AD54" s="221"/>
      <c r="AE54" s="56"/>
      <c r="AF54" s="57"/>
    </row>
    <row r="55" spans="12:33">
      <c r="L55" s="239" t="s">
        <v>138</v>
      </c>
      <c r="M55" s="229">
        <v>70</v>
      </c>
      <c r="N55" s="2" t="s">
        <v>68</v>
      </c>
      <c r="O55" s="2">
        <f t="shared" si="6"/>
        <v>3</v>
      </c>
      <c r="P55" s="2">
        <v>20</v>
      </c>
      <c r="Q55" s="292">
        <v>16</v>
      </c>
      <c r="R55" s="6" t="e">
        <f>+VLOOKUP(L55,#REF!,4,0)</f>
        <v>#REF!</v>
      </c>
      <c r="S55" s="230">
        <f t="shared" si="7"/>
        <v>0.33142467346938775</v>
      </c>
      <c r="T55" s="6" t="e">
        <f t="shared" si="8"/>
        <v>#REF!</v>
      </c>
      <c r="U55" s="250" t="e">
        <f t="shared" si="9"/>
        <v>#REF!</v>
      </c>
      <c r="W55" s="218"/>
      <c r="X55" s="219"/>
      <c r="Y55" s="219"/>
      <c r="Z55" s="219"/>
      <c r="AA55" s="219"/>
      <c r="AB55" s="220"/>
      <c r="AC55" s="56"/>
      <c r="AD55" s="221"/>
      <c r="AE55" s="56"/>
      <c r="AF55" s="57"/>
    </row>
    <row r="56" spans="12:33">
      <c r="L56" s="239" t="s">
        <v>138</v>
      </c>
      <c r="M56" s="229">
        <v>70</v>
      </c>
      <c r="N56" s="2" t="s">
        <v>103</v>
      </c>
      <c r="O56" s="2">
        <f t="shared" si="6"/>
        <v>2</v>
      </c>
      <c r="P56" s="2">
        <v>5</v>
      </c>
      <c r="Q56" s="292">
        <v>20</v>
      </c>
      <c r="R56" s="6" t="e">
        <f>+VLOOKUP(L56,#REF!,4,0)</f>
        <v>#REF!</v>
      </c>
      <c r="S56" s="230">
        <f t="shared" si="7"/>
        <v>6.2628428571428571E-2</v>
      </c>
      <c r="T56" s="6" t="e">
        <f t="shared" si="8"/>
        <v>#REF!</v>
      </c>
      <c r="U56" s="250" t="e">
        <f t="shared" si="9"/>
        <v>#REF!</v>
      </c>
      <c r="W56" s="218"/>
      <c r="X56" s="219"/>
      <c r="Y56" s="219"/>
      <c r="Z56" s="219"/>
      <c r="AA56" s="219"/>
      <c r="AB56" s="220"/>
      <c r="AC56" s="56"/>
      <c r="AD56" s="221"/>
      <c r="AE56" s="56"/>
      <c r="AF56" s="57"/>
    </row>
    <row r="57" spans="12:33">
      <c r="L57" s="240" t="s">
        <v>139</v>
      </c>
      <c r="M57" s="225">
        <v>70</v>
      </c>
      <c r="N57" s="226" t="s">
        <v>67</v>
      </c>
      <c r="O57" s="226">
        <f t="shared" si="6"/>
        <v>4</v>
      </c>
      <c r="P57" s="226">
        <v>45</v>
      </c>
      <c r="Q57" s="292">
        <v>14</v>
      </c>
      <c r="R57" s="227" t="e">
        <f>+VLOOKUP(L57,#REF!,4,0)</f>
        <v>#REF!</v>
      </c>
      <c r="S57" s="228">
        <f t="shared" si="7"/>
        <v>0.77461073469387753</v>
      </c>
      <c r="T57" s="227" t="e">
        <f t="shared" si="8"/>
        <v>#REF!</v>
      </c>
      <c r="U57" s="250" t="e">
        <f t="shared" si="9"/>
        <v>#REF!</v>
      </c>
      <c r="W57" s="218"/>
      <c r="X57" s="219"/>
      <c r="Y57" s="219"/>
      <c r="Z57" s="219"/>
      <c r="AA57" s="219"/>
      <c r="AB57" s="220"/>
      <c r="AC57" s="56"/>
      <c r="AD57" s="221"/>
      <c r="AE57" s="56"/>
      <c r="AF57" s="57"/>
    </row>
    <row r="58" spans="12:33">
      <c r="L58" s="240" t="s">
        <v>139</v>
      </c>
      <c r="M58" s="225">
        <v>70</v>
      </c>
      <c r="N58" s="226" t="s">
        <v>68</v>
      </c>
      <c r="O58" s="226">
        <f t="shared" si="6"/>
        <v>3</v>
      </c>
      <c r="P58" s="226">
        <v>20</v>
      </c>
      <c r="Q58" s="292">
        <v>18</v>
      </c>
      <c r="R58" s="227" t="e">
        <f>+VLOOKUP(L58,#REF!,4,0)</f>
        <v>#REF!</v>
      </c>
      <c r="S58" s="228">
        <f t="shared" si="7"/>
        <v>0.33142467346938775</v>
      </c>
      <c r="T58" s="227" t="e">
        <f t="shared" si="8"/>
        <v>#REF!</v>
      </c>
      <c r="U58" s="250" t="e">
        <f t="shared" si="9"/>
        <v>#REF!</v>
      </c>
      <c r="W58" s="218"/>
      <c r="X58" s="219"/>
      <c r="Y58" s="219"/>
      <c r="Z58" s="219"/>
      <c r="AA58" s="219"/>
      <c r="AB58" s="220"/>
      <c r="AC58" s="56"/>
      <c r="AD58" s="221"/>
      <c r="AE58" s="56"/>
      <c r="AF58" s="57"/>
    </row>
    <row r="59" spans="12:33">
      <c r="L59" s="240" t="s">
        <v>139</v>
      </c>
      <c r="M59" s="225">
        <v>70</v>
      </c>
      <c r="N59" s="226" t="s">
        <v>103</v>
      </c>
      <c r="O59" s="226">
        <f t="shared" si="6"/>
        <v>2</v>
      </c>
      <c r="P59" s="226">
        <v>5</v>
      </c>
      <c r="Q59" s="292">
        <v>22</v>
      </c>
      <c r="R59" s="227" t="e">
        <f>+VLOOKUP(L59,#REF!,4,0)</f>
        <v>#REF!</v>
      </c>
      <c r="S59" s="228">
        <f t="shared" si="7"/>
        <v>6.2628428571428571E-2</v>
      </c>
      <c r="T59" s="227" t="e">
        <f t="shared" si="8"/>
        <v>#REF!</v>
      </c>
      <c r="U59" s="250" t="e">
        <f t="shared" si="9"/>
        <v>#REF!</v>
      </c>
      <c r="W59" s="218"/>
      <c r="X59" s="219"/>
      <c r="Y59" s="219"/>
      <c r="Z59" s="219"/>
      <c r="AA59" s="219"/>
      <c r="AB59" s="220"/>
      <c r="AC59" s="56"/>
      <c r="AD59" s="221"/>
      <c r="AE59" s="56"/>
      <c r="AF59" s="57"/>
    </row>
    <row r="60" spans="12:33">
      <c r="L60" s="239" t="s">
        <v>140</v>
      </c>
      <c r="M60" s="229">
        <v>70</v>
      </c>
      <c r="N60" s="2" t="s">
        <v>67</v>
      </c>
      <c r="O60" s="2">
        <f t="shared" si="6"/>
        <v>4</v>
      </c>
      <c r="P60" s="2">
        <v>45</v>
      </c>
      <c r="Q60" s="292">
        <v>19</v>
      </c>
      <c r="R60" s="6" t="e">
        <f>+VLOOKUP(L60,#REF!,4,0)</f>
        <v>#REF!</v>
      </c>
      <c r="S60" s="230">
        <f t="shared" si="7"/>
        <v>0.77461073469387753</v>
      </c>
      <c r="T60" s="6" t="e">
        <f t="shared" si="8"/>
        <v>#REF!</v>
      </c>
      <c r="U60" s="250" t="e">
        <f t="shared" si="9"/>
        <v>#REF!</v>
      </c>
      <c r="W60" s="218"/>
      <c r="X60" s="219"/>
      <c r="Y60" s="219"/>
      <c r="Z60" s="219"/>
      <c r="AA60" s="219"/>
      <c r="AB60" s="220"/>
      <c r="AC60" s="56"/>
      <c r="AD60" s="221"/>
      <c r="AE60" s="56"/>
      <c r="AF60" s="57"/>
    </row>
    <row r="61" spans="12:33">
      <c r="L61" s="239" t="s">
        <v>140</v>
      </c>
      <c r="M61" s="229">
        <v>70</v>
      </c>
      <c r="N61" s="2" t="s">
        <v>68</v>
      </c>
      <c r="O61" s="2">
        <f t="shared" si="6"/>
        <v>3</v>
      </c>
      <c r="P61" s="2">
        <v>20</v>
      </c>
      <c r="Q61" s="292">
        <v>27</v>
      </c>
      <c r="R61" s="6" t="e">
        <f>+VLOOKUP(L61,#REF!,4,0)</f>
        <v>#REF!</v>
      </c>
      <c r="S61" s="230">
        <f t="shared" si="7"/>
        <v>0.33142467346938775</v>
      </c>
      <c r="T61" s="6" t="e">
        <f t="shared" si="8"/>
        <v>#REF!</v>
      </c>
      <c r="U61" s="250" t="e">
        <f t="shared" si="9"/>
        <v>#REF!</v>
      </c>
      <c r="W61" s="218"/>
      <c r="X61" s="219"/>
      <c r="Y61" s="219"/>
      <c r="Z61" s="219"/>
      <c r="AA61" s="219"/>
      <c r="AB61" s="220"/>
      <c r="AC61" s="56"/>
      <c r="AD61" s="221"/>
      <c r="AE61" s="56"/>
      <c r="AF61" s="57"/>
    </row>
    <row r="62" spans="12:33">
      <c r="L62" s="239" t="s">
        <v>140</v>
      </c>
      <c r="M62" s="229">
        <v>70</v>
      </c>
      <c r="N62" s="2" t="s">
        <v>103</v>
      </c>
      <c r="O62" s="2">
        <f t="shared" si="6"/>
        <v>2</v>
      </c>
      <c r="P62" s="2">
        <v>5</v>
      </c>
      <c r="Q62" s="292">
        <v>35</v>
      </c>
      <c r="R62" s="6" t="e">
        <f>+VLOOKUP(L62,#REF!,4,0)</f>
        <v>#REF!</v>
      </c>
      <c r="S62" s="230">
        <f t="shared" si="7"/>
        <v>6.2628428571428571E-2</v>
      </c>
      <c r="T62" s="6" t="e">
        <f t="shared" si="8"/>
        <v>#REF!</v>
      </c>
      <c r="U62" s="250" t="e">
        <f t="shared" si="9"/>
        <v>#REF!</v>
      </c>
      <c r="W62" s="218"/>
      <c r="X62" s="219"/>
      <c r="Y62" s="219"/>
      <c r="Z62" s="219"/>
      <c r="AA62" s="219"/>
      <c r="AB62" s="220"/>
      <c r="AC62" s="56"/>
      <c r="AD62" s="221"/>
      <c r="AE62" s="56"/>
      <c r="AF62" s="57"/>
    </row>
    <row r="63" spans="12:33">
      <c r="L63" s="240" t="s">
        <v>141</v>
      </c>
      <c r="M63" s="225">
        <v>70</v>
      </c>
      <c r="N63" s="226" t="s">
        <v>67</v>
      </c>
      <c r="O63" s="226">
        <f t="shared" si="6"/>
        <v>4</v>
      </c>
      <c r="P63" s="226">
        <v>45</v>
      </c>
      <c r="Q63" s="292">
        <v>19</v>
      </c>
      <c r="R63" s="227" t="e">
        <f>+VLOOKUP(L63,#REF!,4,0)</f>
        <v>#REF!</v>
      </c>
      <c r="S63" s="228">
        <f t="shared" si="7"/>
        <v>0.77461073469387753</v>
      </c>
      <c r="T63" s="227" t="e">
        <f t="shared" si="8"/>
        <v>#REF!</v>
      </c>
      <c r="U63" s="250" t="e">
        <f t="shared" si="9"/>
        <v>#REF!</v>
      </c>
      <c r="W63" s="218"/>
      <c r="X63" s="219"/>
      <c r="Y63" s="219"/>
      <c r="Z63" s="219"/>
      <c r="AA63" s="219"/>
      <c r="AB63" s="220"/>
      <c r="AC63" s="56"/>
      <c r="AD63" s="221"/>
      <c r="AE63" s="56"/>
      <c r="AF63" s="57"/>
    </row>
    <row r="64" spans="12:33">
      <c r="L64" s="240" t="s">
        <v>141</v>
      </c>
      <c r="M64" s="225">
        <v>70</v>
      </c>
      <c r="N64" s="226" t="s">
        <v>68</v>
      </c>
      <c r="O64" s="226">
        <f t="shared" si="6"/>
        <v>3</v>
      </c>
      <c r="P64" s="226">
        <v>20</v>
      </c>
      <c r="Q64" s="292">
        <v>27</v>
      </c>
      <c r="R64" s="227" t="e">
        <f>+VLOOKUP(L64,#REF!,4,0)</f>
        <v>#REF!</v>
      </c>
      <c r="S64" s="228">
        <f t="shared" si="7"/>
        <v>0.33142467346938775</v>
      </c>
      <c r="T64" s="227" t="e">
        <f t="shared" si="8"/>
        <v>#REF!</v>
      </c>
      <c r="U64" s="250" t="e">
        <f t="shared" si="9"/>
        <v>#REF!</v>
      </c>
      <c r="W64" s="49"/>
      <c r="X64" s="22">
        <v>70</v>
      </c>
      <c r="Y64" s="22" t="s">
        <v>68</v>
      </c>
      <c r="Z64" s="22">
        <v>3</v>
      </c>
      <c r="AA64" s="22">
        <v>20</v>
      </c>
      <c r="AB64" s="23">
        <v>51</v>
      </c>
      <c r="AC64" s="24" t="e">
        <f>+#REF!</f>
        <v>#REF!</v>
      </c>
      <c r="AD64" s="25">
        <f t="shared" si="10"/>
        <v>0.33142467346938775</v>
      </c>
      <c r="AE64" s="24" t="e">
        <f t="shared" si="11"/>
        <v>#REF!</v>
      </c>
      <c r="AF64" s="26" t="e">
        <f t="shared" si="12"/>
        <v>#REF!</v>
      </c>
    </row>
    <row r="65" spans="6:33" ht="15.75" thickBot="1">
      <c r="L65" s="242" t="s">
        <v>141</v>
      </c>
      <c r="M65" s="243">
        <v>70</v>
      </c>
      <c r="N65" s="244" t="s">
        <v>103</v>
      </c>
      <c r="O65" s="244">
        <f>IF(N65="Excelente",1.5,IF(N65="Bueno",2,IF(N65="Intermedio",2.5,IF(N65="Regular",3,IF(N65="Deficiente",3.5,IF(N65="Malo",4,IF(N65="Muy malo",4.5,0)))))))</f>
        <v>2</v>
      </c>
      <c r="P65" s="244">
        <v>5</v>
      </c>
      <c r="Q65" s="293">
        <v>35</v>
      </c>
      <c r="R65" s="245" t="e">
        <f>+VLOOKUP(L65,#REF!,4,0)</f>
        <v>#REF!</v>
      </c>
      <c r="S65" s="246">
        <f t="shared" si="7"/>
        <v>6.2628428571428571E-2</v>
      </c>
      <c r="T65" s="245" t="e">
        <f t="shared" si="8"/>
        <v>#REF!</v>
      </c>
      <c r="U65" s="251" t="e">
        <f t="shared" si="9"/>
        <v>#REF!</v>
      </c>
      <c r="W65" s="50"/>
      <c r="X65" s="27">
        <v>70</v>
      </c>
      <c r="Y65" s="27" t="s">
        <v>69</v>
      </c>
      <c r="Z65" s="27">
        <v>2</v>
      </c>
      <c r="AA65" s="27">
        <v>10</v>
      </c>
      <c r="AB65" s="28">
        <v>59</v>
      </c>
      <c r="AC65" s="29" t="e">
        <f>+#REF!</f>
        <v>#REF!</v>
      </c>
      <c r="AD65" s="30">
        <f t="shared" si="10"/>
        <v>0.10484985714285713</v>
      </c>
      <c r="AE65" s="29" t="e">
        <f t="shared" si="11"/>
        <v>#REF!</v>
      </c>
      <c r="AF65" s="31" t="e">
        <f t="shared" si="12"/>
        <v>#REF!</v>
      </c>
    </row>
    <row r="66" spans="6:33">
      <c r="W66" s="52" t="s">
        <v>142</v>
      </c>
      <c r="X66" s="32">
        <v>100</v>
      </c>
      <c r="Y66" s="32" t="s">
        <v>67</v>
      </c>
      <c r="Z66" s="32">
        <v>4</v>
      </c>
      <c r="AA66" s="32">
        <v>50</v>
      </c>
      <c r="AB66" s="16">
        <v>63</v>
      </c>
      <c r="AC66" s="33" t="e">
        <f>+#REF!</f>
        <v>#REF!</v>
      </c>
      <c r="AD66" s="34">
        <f t="shared" si="10"/>
        <v>0.70277400000000001</v>
      </c>
      <c r="AE66" s="33" t="e">
        <f t="shared" si="11"/>
        <v>#REF!</v>
      </c>
      <c r="AF66" s="19" t="e">
        <f t="shared" si="12"/>
        <v>#REF!</v>
      </c>
    </row>
    <row r="67" spans="6:33" ht="15.75" thickBot="1">
      <c r="W67" s="53"/>
      <c r="X67" s="35">
        <v>100</v>
      </c>
      <c r="Y67" s="35" t="s">
        <v>68</v>
      </c>
      <c r="Z67" s="35">
        <v>3</v>
      </c>
      <c r="AA67" s="35">
        <v>25</v>
      </c>
      <c r="AB67" s="23">
        <v>65</v>
      </c>
      <c r="AC67" s="36" t="e">
        <f>+#REF!</f>
        <v>#REF!</v>
      </c>
      <c r="AD67" s="37">
        <f t="shared" si="10"/>
        <v>0.30896600000000002</v>
      </c>
      <c r="AE67" s="36" t="e">
        <f t="shared" si="11"/>
        <v>#REF!</v>
      </c>
      <c r="AF67" s="26" t="e">
        <f t="shared" si="12"/>
        <v>#REF!</v>
      </c>
    </row>
    <row r="68" spans="6:33">
      <c r="F68" s="614" t="s">
        <v>143</v>
      </c>
      <c r="G68" s="616" t="s">
        <v>60</v>
      </c>
      <c r="H68" s="617"/>
      <c r="I68" s="617"/>
      <c r="J68" s="618"/>
      <c r="L68" s="222" t="s">
        <v>144</v>
      </c>
      <c r="M68" s="223"/>
      <c r="N68" s="223"/>
      <c r="O68" s="223"/>
      <c r="P68" s="223"/>
      <c r="Q68" s="223"/>
      <c r="R68" s="223"/>
      <c r="S68" s="223"/>
      <c r="T68" s="223"/>
      <c r="U68" s="224"/>
      <c r="W68" s="54"/>
      <c r="X68" s="38">
        <v>100</v>
      </c>
      <c r="Y68" s="38" t="s">
        <v>69</v>
      </c>
      <c r="Z68" s="38">
        <v>2</v>
      </c>
      <c r="AA68" s="38">
        <v>15</v>
      </c>
      <c r="AB68" s="28">
        <v>79</v>
      </c>
      <c r="AC68" s="39" t="e">
        <f>+#REF!</f>
        <v>#REF!</v>
      </c>
      <c r="AD68" s="40">
        <f t="shared" si="10"/>
        <v>0.109347</v>
      </c>
      <c r="AE68" s="39" t="e">
        <f t="shared" si="11"/>
        <v>#REF!</v>
      </c>
      <c r="AF68" s="31" t="e">
        <f t="shared" si="12"/>
        <v>#REF!</v>
      </c>
    </row>
    <row r="69" spans="6:33" ht="45">
      <c r="F69" s="615"/>
      <c r="G69" s="7" t="s">
        <v>67</v>
      </c>
      <c r="H69" s="7" t="s">
        <v>68</v>
      </c>
      <c r="I69" s="7" t="s">
        <v>69</v>
      </c>
      <c r="J69" s="7" t="s">
        <v>70</v>
      </c>
      <c r="L69" s="152" t="s">
        <v>145</v>
      </c>
      <c r="M69" s="153" t="s">
        <v>72</v>
      </c>
      <c r="N69" s="154" t="s">
        <v>73</v>
      </c>
      <c r="O69" s="155"/>
      <c r="P69" s="153" t="s">
        <v>74</v>
      </c>
      <c r="Q69" s="156" t="s">
        <v>18</v>
      </c>
      <c r="R69" s="157" t="s">
        <v>75</v>
      </c>
      <c r="S69" s="158" t="s">
        <v>76</v>
      </c>
      <c r="T69" s="159" t="s">
        <v>77</v>
      </c>
      <c r="U69" s="160" t="s">
        <v>78</v>
      </c>
      <c r="W69" s="49" t="s">
        <v>146</v>
      </c>
      <c r="X69" s="22">
        <v>100</v>
      </c>
      <c r="Y69" s="22" t="s">
        <v>68</v>
      </c>
      <c r="Z69" s="22">
        <v>3</v>
      </c>
      <c r="AA69" s="22">
        <v>45</v>
      </c>
      <c r="AB69" s="23">
        <v>86</v>
      </c>
      <c r="AC69" s="24" t="e">
        <f>+#REF!</f>
        <v>#REF!</v>
      </c>
      <c r="AD69" s="25">
        <f t="shared" si="10"/>
        <v>0.44820599999999999</v>
      </c>
      <c r="AE69" s="24" t="e">
        <f t="shared" si="11"/>
        <v>#REF!</v>
      </c>
      <c r="AF69" s="26" t="e">
        <f t="shared" si="12"/>
        <v>#REF!</v>
      </c>
    </row>
    <row r="70" spans="6:33">
      <c r="F70" s="323" t="s">
        <v>147</v>
      </c>
      <c r="G70" s="162">
        <v>7</v>
      </c>
      <c r="H70" s="148">
        <v>11</v>
      </c>
      <c r="I70" s="147">
        <v>15</v>
      </c>
      <c r="J70" s="149">
        <v>17</v>
      </c>
      <c r="L70" s="212" t="s">
        <v>148</v>
      </c>
      <c r="M70" s="205">
        <v>50</v>
      </c>
      <c r="N70" s="58" t="s">
        <v>67</v>
      </c>
      <c r="O70" s="58">
        <f t="shared" ref="O70:O91" si="13">IF(N70="Excelente",1.5,IF(N70="Bueno",2,IF(N70="Intermedio",2.5,IF(N70="Regular",3,IF(N70="Deficiente",3.5,IF(N70="Malo",4,IF(N70="Muy malo",4.5,0)))))))</f>
        <v>4</v>
      </c>
      <c r="P70" s="58">
        <v>1</v>
      </c>
      <c r="Q70" s="59">
        <f>G70</f>
        <v>7</v>
      </c>
      <c r="R70" s="60" t="e">
        <f>+VLOOKUP(L70,#REF!,4,0)</f>
        <v>#REF!</v>
      </c>
      <c r="S70" s="61">
        <f t="shared" ref="S70:S91" si="14">IF(O70=1,(0.005*((P70/M70)*100)^2+0.5001*((P70/M70)*100)-0.0071)/100,IF(O70=1.5,(0.005*((P70/M70)*100)^2+0.4998*((P70/M70)*100)+0.0262)/100,IF(O70=2,(0.0049*((P70/M70)*100)^2+0.4861*((P70/M70)*100)+2.5407)/100,IF(O70=2.5,(0.0046*((P70/M70)*100)^2+0.4581*((P70/M70)*100)+8.1068)/100,IF(O70=3,(0.0041*((P70/M70)*100)^2+0.4092*((P70/M70)*100)+18.1041)/100,IF(O70=3.5,(0.0033*((P70/M70)*100)^2+0.3341*((P70/M70)*100)+33.199)/100,IF(O70=4,(0.0023*((P70/M70)*100)^2+0.24*((P70/M70)*100)+52.5274)/100,IF(O70=4.5,(0.0012*((P70/M70)*100)^2+0.1275*((P70/M70)*100)+75.153)/100))))))))</f>
        <v>0.53016599999999992</v>
      </c>
      <c r="T70" s="60" t="e">
        <f t="shared" ref="T70:T91" si="15">+R70*S70</f>
        <v>#REF!</v>
      </c>
      <c r="U70" s="67" t="e">
        <f t="shared" ref="U70:U91" si="16">+R70-T70</f>
        <v>#REF!</v>
      </c>
      <c r="W70" s="49"/>
      <c r="X70" s="22">
        <v>100</v>
      </c>
      <c r="Y70" s="22" t="s">
        <v>69</v>
      </c>
      <c r="Z70" s="22">
        <v>2</v>
      </c>
      <c r="AA70" s="22">
        <v>20</v>
      </c>
      <c r="AB70" s="23">
        <v>94</v>
      </c>
      <c r="AC70" s="24" t="e">
        <f>+#REF!</f>
        <v>#REF!</v>
      </c>
      <c r="AD70" s="25">
        <f t="shared" si="10"/>
        <v>0.14222699999999999</v>
      </c>
      <c r="AE70" s="24" t="e">
        <f t="shared" si="11"/>
        <v>#REF!</v>
      </c>
      <c r="AF70" s="26" t="e">
        <f t="shared" si="12"/>
        <v>#REF!</v>
      </c>
    </row>
    <row r="71" spans="6:33">
      <c r="F71" s="323" t="s">
        <v>149</v>
      </c>
      <c r="G71" s="162">
        <v>19</v>
      </c>
      <c r="H71" s="162">
        <v>23</v>
      </c>
      <c r="I71" s="147">
        <v>27</v>
      </c>
      <c r="J71" s="150">
        <v>29</v>
      </c>
      <c r="L71" s="211" t="s">
        <v>150</v>
      </c>
      <c r="M71" s="204">
        <v>70</v>
      </c>
      <c r="N71" s="32" t="s">
        <v>67</v>
      </c>
      <c r="O71" s="32">
        <f t="shared" si="13"/>
        <v>4</v>
      </c>
      <c r="P71" s="32">
        <v>1</v>
      </c>
      <c r="Q71" s="162">
        <f>G71</f>
        <v>19</v>
      </c>
      <c r="R71" s="33" t="e">
        <f>+VLOOKUP(L71,#REF!,4,0)</f>
        <v>#REF!</v>
      </c>
      <c r="S71" s="34">
        <f t="shared" si="14"/>
        <v>0.52874951020408156</v>
      </c>
      <c r="T71" s="33" t="e">
        <f t="shared" si="15"/>
        <v>#REF!</v>
      </c>
      <c r="U71" s="19" t="e">
        <f t="shared" si="16"/>
        <v>#REF!</v>
      </c>
      <c r="W71" s="50"/>
      <c r="X71" s="27">
        <v>100</v>
      </c>
      <c r="Y71" s="27" t="s">
        <v>70</v>
      </c>
      <c r="Z71" s="27">
        <v>1.5</v>
      </c>
      <c r="AA71" s="27">
        <v>5</v>
      </c>
      <c r="AB71" s="28">
        <v>98</v>
      </c>
      <c r="AC71" s="29" t="e">
        <f>+#REF!</f>
        <v>#REF!</v>
      </c>
      <c r="AD71" s="30">
        <f t="shared" si="10"/>
        <v>2.6501999999999998E-2</v>
      </c>
      <c r="AE71" s="29" t="e">
        <f t="shared" si="11"/>
        <v>#REF!</v>
      </c>
      <c r="AF71" s="31" t="e">
        <f t="shared" si="12"/>
        <v>#REF!</v>
      </c>
    </row>
    <row r="72" spans="6:33">
      <c r="F72" s="323" t="s">
        <v>151</v>
      </c>
      <c r="G72" s="162">
        <v>29</v>
      </c>
      <c r="H72" s="162">
        <v>33</v>
      </c>
      <c r="I72" s="162">
        <v>37</v>
      </c>
      <c r="J72" s="150">
        <v>39</v>
      </c>
      <c r="L72" s="213" t="s">
        <v>150</v>
      </c>
      <c r="M72" s="206">
        <v>70</v>
      </c>
      <c r="N72" s="38" t="s">
        <v>68</v>
      </c>
      <c r="O72" s="38">
        <f t="shared" si="13"/>
        <v>3</v>
      </c>
      <c r="P72" s="38">
        <v>7</v>
      </c>
      <c r="Q72" s="162">
        <f>H71</f>
        <v>23</v>
      </c>
      <c r="R72" s="39" t="e">
        <f>+VLOOKUP(L72,#REF!,4,0)</f>
        <v>#REF!</v>
      </c>
      <c r="S72" s="40">
        <f t="shared" si="14"/>
        <v>0.22606099999999998</v>
      </c>
      <c r="T72" s="39" t="e">
        <f t="shared" si="15"/>
        <v>#REF!</v>
      </c>
      <c r="U72" s="31" t="e">
        <f t="shared" si="16"/>
        <v>#REF!</v>
      </c>
      <c r="W72" s="53" t="s">
        <v>152</v>
      </c>
      <c r="X72" s="35">
        <v>100</v>
      </c>
      <c r="Y72" s="35" t="s">
        <v>69</v>
      </c>
      <c r="Z72" s="35">
        <v>2</v>
      </c>
      <c r="AA72" s="35">
        <v>30</v>
      </c>
      <c r="AB72" s="23">
        <v>119</v>
      </c>
      <c r="AC72" s="168" t="e">
        <f>+#REF!</f>
        <v>#REF!</v>
      </c>
      <c r="AD72" s="37">
        <f t="shared" si="10"/>
        <v>0.215337</v>
      </c>
      <c r="AE72" s="36" t="e">
        <f t="shared" si="11"/>
        <v>#REF!</v>
      </c>
      <c r="AF72" s="26" t="e">
        <f t="shared" si="12"/>
        <v>#REF!</v>
      </c>
    </row>
    <row r="73" spans="6:33" ht="15.75" thickBot="1">
      <c r="F73" s="323" t="s">
        <v>153</v>
      </c>
      <c r="G73" s="162">
        <v>35</v>
      </c>
      <c r="H73" s="162">
        <v>39</v>
      </c>
      <c r="I73" s="162">
        <v>43</v>
      </c>
      <c r="J73" s="150">
        <v>45</v>
      </c>
      <c r="L73" s="214" t="s">
        <v>154</v>
      </c>
      <c r="M73" s="207">
        <v>100</v>
      </c>
      <c r="N73" s="15" t="s">
        <v>67</v>
      </c>
      <c r="O73" s="15">
        <f t="shared" si="13"/>
        <v>4</v>
      </c>
      <c r="P73" s="15">
        <v>1</v>
      </c>
      <c r="Q73" s="162">
        <f>G72</f>
        <v>29</v>
      </c>
      <c r="R73" s="17" t="e">
        <f>+VLOOKUP(L73,#REF!,4,0)</f>
        <v>#REF!</v>
      </c>
      <c r="S73" s="18">
        <f t="shared" si="14"/>
        <v>0.52769699999999997</v>
      </c>
      <c r="T73" s="17" t="e">
        <f t="shared" si="15"/>
        <v>#REF!</v>
      </c>
      <c r="U73" s="344" t="e">
        <f t="shared" si="16"/>
        <v>#REF!</v>
      </c>
      <c r="W73" s="55"/>
      <c r="X73" s="43">
        <v>100</v>
      </c>
      <c r="Y73" s="43" t="s">
        <v>70</v>
      </c>
      <c r="Z73" s="43">
        <v>1.5</v>
      </c>
      <c r="AA73" s="43">
        <v>10</v>
      </c>
      <c r="AB73" s="44">
        <v>124</v>
      </c>
      <c r="AC73" s="45" t="e">
        <f>+#REF!</f>
        <v>#REF!</v>
      </c>
      <c r="AD73" s="46">
        <f t="shared" si="10"/>
        <v>5.5242000000000006E-2</v>
      </c>
      <c r="AE73" s="45" t="e">
        <f t="shared" si="11"/>
        <v>#REF!</v>
      </c>
      <c r="AF73" s="47" t="e">
        <f t="shared" si="12"/>
        <v>#REF!</v>
      </c>
    </row>
    <row r="74" spans="6:33">
      <c r="F74" s="323" t="s">
        <v>155</v>
      </c>
      <c r="G74" s="162">
        <v>48</v>
      </c>
      <c r="H74" s="162">
        <v>52</v>
      </c>
      <c r="I74" s="162">
        <v>56</v>
      </c>
      <c r="J74" s="150">
        <v>58</v>
      </c>
      <c r="L74" s="215" t="s">
        <v>154</v>
      </c>
      <c r="M74" s="208">
        <v>100</v>
      </c>
      <c r="N74" s="22" t="s">
        <v>68</v>
      </c>
      <c r="O74" s="22">
        <f t="shared" si="13"/>
        <v>3</v>
      </c>
      <c r="P74" s="22">
        <v>7</v>
      </c>
      <c r="Q74" s="162">
        <f>H72</f>
        <v>33</v>
      </c>
      <c r="R74" s="24" t="e">
        <f>+VLOOKUP(L74,#REF!,4,0)</f>
        <v>#REF!</v>
      </c>
      <c r="S74" s="25">
        <f t="shared" si="14"/>
        <v>0.21169399999999999</v>
      </c>
      <c r="T74" s="24" t="e">
        <f t="shared" si="15"/>
        <v>#REF!</v>
      </c>
      <c r="U74" s="26" t="e">
        <f t="shared" si="16"/>
        <v>#REF!</v>
      </c>
    </row>
    <row r="75" spans="6:33" ht="15.75" thickBot="1">
      <c r="F75" s="323" t="s">
        <v>156</v>
      </c>
      <c r="G75" s="147">
        <v>42</v>
      </c>
      <c r="H75" s="162">
        <v>46</v>
      </c>
      <c r="I75" s="162">
        <v>50</v>
      </c>
      <c r="J75" s="163">
        <v>52</v>
      </c>
      <c r="L75" s="216" t="s">
        <v>154</v>
      </c>
      <c r="M75" s="209">
        <v>100</v>
      </c>
      <c r="N75" s="27" t="s">
        <v>103</v>
      </c>
      <c r="O75" s="27">
        <f t="shared" si="13"/>
        <v>2</v>
      </c>
      <c r="P75" s="27">
        <v>6</v>
      </c>
      <c r="Q75" s="162">
        <f>I72</f>
        <v>37</v>
      </c>
      <c r="R75" s="29" t="e">
        <f>+VLOOKUP(L75,#REF!,4,0)</f>
        <v>#REF!</v>
      </c>
      <c r="S75" s="30">
        <f t="shared" si="14"/>
        <v>5.6336999999999998E-2</v>
      </c>
      <c r="T75" s="29" t="e">
        <f t="shared" si="15"/>
        <v>#REF!</v>
      </c>
      <c r="U75" s="31" t="e">
        <f t="shared" si="16"/>
        <v>#REF!</v>
      </c>
    </row>
    <row r="76" spans="6:33">
      <c r="F76" s="323" t="s">
        <v>157</v>
      </c>
      <c r="G76" s="147">
        <v>58</v>
      </c>
      <c r="H76" s="162">
        <v>62</v>
      </c>
      <c r="I76" s="162">
        <v>66</v>
      </c>
      <c r="J76" s="163">
        <v>68</v>
      </c>
      <c r="L76" s="211" t="s">
        <v>158</v>
      </c>
      <c r="M76" s="204">
        <v>100</v>
      </c>
      <c r="N76" s="32" t="s">
        <v>67</v>
      </c>
      <c r="O76" s="32">
        <f t="shared" si="13"/>
        <v>4</v>
      </c>
      <c r="P76" s="32">
        <v>1</v>
      </c>
      <c r="Q76" s="162">
        <f>G73</f>
        <v>35</v>
      </c>
      <c r="R76" s="33" t="e">
        <f>+VLOOKUP(L76,#REF!,4,0)</f>
        <v>#REF!</v>
      </c>
      <c r="S76" s="34">
        <f t="shared" si="14"/>
        <v>0.52769699999999997</v>
      </c>
      <c r="T76" s="33" t="e">
        <f t="shared" si="15"/>
        <v>#REF!</v>
      </c>
      <c r="U76" s="344" t="e">
        <f t="shared" si="16"/>
        <v>#REF!</v>
      </c>
      <c r="W76" s="619" t="s">
        <v>159</v>
      </c>
      <c r="X76" s="620"/>
      <c r="Y76" s="620"/>
      <c r="Z76" s="620"/>
      <c r="AA76" s="620"/>
      <c r="AB76" s="620"/>
      <c r="AC76" s="620"/>
      <c r="AD76" s="620"/>
      <c r="AE76" s="620"/>
      <c r="AF76" s="621"/>
    </row>
    <row r="77" spans="6:33" ht="21" customHeight="1">
      <c r="F77" s="323" t="s">
        <v>160</v>
      </c>
      <c r="G77" s="147">
        <v>72</v>
      </c>
      <c r="H77" s="147">
        <v>76</v>
      </c>
      <c r="I77" s="162">
        <v>80</v>
      </c>
      <c r="J77" s="163">
        <v>82</v>
      </c>
      <c r="L77" s="217" t="s">
        <v>158</v>
      </c>
      <c r="M77" s="210">
        <v>100</v>
      </c>
      <c r="N77" s="35" t="s">
        <v>68</v>
      </c>
      <c r="O77" s="35">
        <f t="shared" si="13"/>
        <v>3</v>
      </c>
      <c r="P77" s="35">
        <v>7</v>
      </c>
      <c r="Q77" s="162">
        <f>H73</f>
        <v>39</v>
      </c>
      <c r="R77" s="36" t="e">
        <f>+VLOOKUP(L77,#REF!,4,0)</f>
        <v>#REF!</v>
      </c>
      <c r="S77" s="37">
        <f t="shared" si="14"/>
        <v>0.21169399999999999</v>
      </c>
      <c r="T77" s="36" t="e">
        <f t="shared" si="15"/>
        <v>#REF!</v>
      </c>
      <c r="U77" s="26" t="e">
        <f t="shared" si="16"/>
        <v>#REF!</v>
      </c>
      <c r="V77" s="1"/>
      <c r="W77" s="152" t="s">
        <v>71</v>
      </c>
      <c r="X77" s="153" t="s">
        <v>72</v>
      </c>
      <c r="Y77" s="154" t="s">
        <v>73</v>
      </c>
      <c r="Z77" s="155"/>
      <c r="AA77" s="153" t="s">
        <v>74</v>
      </c>
      <c r="AB77" s="156" t="s">
        <v>18</v>
      </c>
      <c r="AC77" s="157" t="s">
        <v>75</v>
      </c>
      <c r="AD77" s="158" t="s">
        <v>76</v>
      </c>
      <c r="AE77" s="159" t="s">
        <v>77</v>
      </c>
      <c r="AF77" s="160" t="s">
        <v>78</v>
      </c>
      <c r="AG77" s="5"/>
    </row>
    <row r="78" spans="6:33">
      <c r="F78" s="323" t="s">
        <v>161</v>
      </c>
      <c r="G78" s="147">
        <v>82</v>
      </c>
      <c r="H78" s="147">
        <v>86</v>
      </c>
      <c r="I78" s="162">
        <v>90</v>
      </c>
      <c r="J78" s="163">
        <v>92</v>
      </c>
      <c r="L78" s="213" t="s">
        <v>158</v>
      </c>
      <c r="M78" s="206">
        <v>100</v>
      </c>
      <c r="N78" s="38" t="s">
        <v>103</v>
      </c>
      <c r="O78" s="38">
        <f t="shared" si="13"/>
        <v>2</v>
      </c>
      <c r="P78" s="38">
        <v>6</v>
      </c>
      <c r="Q78" s="162">
        <f>I73</f>
        <v>43</v>
      </c>
      <c r="R78" s="39" t="e">
        <f>+VLOOKUP(L78,#REF!,4,0)</f>
        <v>#REF!</v>
      </c>
      <c r="S78" s="40">
        <f t="shared" si="14"/>
        <v>5.6336999999999998E-2</v>
      </c>
      <c r="T78" s="39" t="e">
        <f t="shared" si="15"/>
        <v>#REF!</v>
      </c>
      <c r="U78" s="31" t="e">
        <f t="shared" si="16"/>
        <v>#REF!</v>
      </c>
      <c r="W78" s="66" t="s">
        <v>162</v>
      </c>
      <c r="X78" s="58">
        <v>30</v>
      </c>
      <c r="Y78" s="58" t="s">
        <v>67</v>
      </c>
      <c r="Z78" s="58">
        <v>4</v>
      </c>
      <c r="AA78" s="58">
        <v>20</v>
      </c>
      <c r="AB78" s="59">
        <v>18</v>
      </c>
      <c r="AC78" s="60" t="e">
        <f>+#REF!</f>
        <v>#REF!</v>
      </c>
      <c r="AD78" s="61">
        <f t="shared" ref="AD78:AD90" si="17">IF(Z78=1,(0.005*((AA78/X78)*100)^2+0.5001*((AA78/X78)*100)-0.0071)/100,IF(Z78=1.5,(0.005*((AA78/X78)*100)^2+0.4998*((AA78/X78)*100)+0.0262)/100,IF(Z78=2,(0.0049*((AA78/X78)*100)^2+0.4861*((AA78/X78)*100)+2.5407)/100,IF(Z78=2.5,(0.0046*((AA78/X78)*100)^2+0.4581*((AA78/X78)*100)+8.1068)/100,IF(Z78=3,(0.0041*((AA78/X78)*100)^2+0.4092*((AA78/X78)*100)+18.1041)/100,IF(Z78=3.5,(0.0033*((AA78/X78)*100)^2+0.3341*((AA78/X78)*100)+33.199)/100,IF(Z78=4,(0.0023*((AA78/X78)*100)^2+0.24*((AA78/X78)*100)+52.5274)/100,IF(Z78=4.5,(0.0012*((AA78/X78)*100)^2+0.1275*((AA78/X78)*100)+75.153)/100))))))))</f>
        <v>0.78749622222222215</v>
      </c>
      <c r="AE78" s="60" t="e">
        <f t="shared" ref="AE78:AE90" si="18">+AC78*AD78</f>
        <v>#REF!</v>
      </c>
      <c r="AF78" s="67" t="e">
        <f t="shared" ref="AF78:AF90" si="19">+AC78-AE78</f>
        <v>#REF!</v>
      </c>
      <c r="AG78" s="5"/>
    </row>
    <row r="79" spans="6:33">
      <c r="F79" s="324" t="s">
        <v>163</v>
      </c>
      <c r="G79" s="164">
        <v>7</v>
      </c>
      <c r="H79" s="148">
        <v>11</v>
      </c>
      <c r="I79" s="148">
        <v>15</v>
      </c>
      <c r="J79" s="149">
        <v>17</v>
      </c>
      <c r="L79" s="273" t="s">
        <v>164</v>
      </c>
      <c r="M79" s="207">
        <v>100</v>
      </c>
      <c r="N79" s="15" t="s">
        <v>67</v>
      </c>
      <c r="O79" s="15">
        <f t="shared" si="13"/>
        <v>4</v>
      </c>
      <c r="P79" s="15">
        <v>1</v>
      </c>
      <c r="Q79" s="162">
        <f>G74</f>
        <v>48</v>
      </c>
      <c r="R79" s="17" t="e">
        <f>+VLOOKUP(L79,#REF!,4,0)</f>
        <v>#REF!</v>
      </c>
      <c r="S79" s="18">
        <f t="shared" si="14"/>
        <v>0.52769699999999997</v>
      </c>
      <c r="T79" s="17" t="e">
        <f t="shared" si="15"/>
        <v>#REF!</v>
      </c>
      <c r="U79" s="344" t="e">
        <f t="shared" si="16"/>
        <v>#REF!</v>
      </c>
      <c r="W79" s="52" t="s">
        <v>165</v>
      </c>
      <c r="X79" s="32">
        <v>70</v>
      </c>
      <c r="Y79" s="32" t="s">
        <v>67</v>
      </c>
      <c r="Z79" s="32">
        <v>4</v>
      </c>
      <c r="AA79" s="32">
        <v>40</v>
      </c>
      <c r="AB79" s="16">
        <v>30</v>
      </c>
      <c r="AC79" s="33" t="e">
        <f>+#REF!</f>
        <v>#REF!</v>
      </c>
      <c r="AD79" s="34">
        <f t="shared" si="17"/>
        <v>0.73751889795918368</v>
      </c>
      <c r="AE79" s="33" t="e">
        <f t="shared" si="18"/>
        <v>#REF!</v>
      </c>
      <c r="AF79" s="19" t="e">
        <f t="shared" si="19"/>
        <v>#REF!</v>
      </c>
      <c r="AG79" s="5"/>
    </row>
    <row r="80" spans="6:33">
      <c r="F80" s="324" t="s">
        <v>166</v>
      </c>
      <c r="G80" s="164">
        <v>19</v>
      </c>
      <c r="H80" s="164">
        <v>23</v>
      </c>
      <c r="I80" s="148">
        <v>27</v>
      </c>
      <c r="J80" s="149">
        <v>29</v>
      </c>
      <c r="L80" s="253" t="s">
        <v>164</v>
      </c>
      <c r="M80" s="208">
        <v>100</v>
      </c>
      <c r="N80" s="22" t="s">
        <v>68</v>
      </c>
      <c r="O80" s="22">
        <f t="shared" si="13"/>
        <v>3</v>
      </c>
      <c r="P80" s="22">
        <v>7</v>
      </c>
      <c r="Q80" s="162">
        <f>H74</f>
        <v>52</v>
      </c>
      <c r="R80" s="24" t="e">
        <f>+VLOOKUP(L80,#REF!,4,0)</f>
        <v>#REF!</v>
      </c>
      <c r="S80" s="25">
        <f t="shared" si="14"/>
        <v>0.21169399999999999</v>
      </c>
      <c r="T80" s="24" t="e">
        <f t="shared" si="15"/>
        <v>#REF!</v>
      </c>
      <c r="U80" s="26" t="e">
        <f t="shared" si="16"/>
        <v>#REF!</v>
      </c>
      <c r="V80" s="5" t="e">
        <f>U80-U79</f>
        <v>#REF!</v>
      </c>
      <c r="W80" s="54"/>
      <c r="X80" s="38">
        <v>70</v>
      </c>
      <c r="Y80" s="38" t="s">
        <v>68</v>
      </c>
      <c r="Z80" s="38">
        <v>3</v>
      </c>
      <c r="AA80" s="38">
        <v>15</v>
      </c>
      <c r="AB80" s="28">
        <v>34</v>
      </c>
      <c r="AC80" s="39" t="e">
        <f>+#REF!</f>
        <v>#REF!</v>
      </c>
      <c r="AD80" s="40">
        <f t="shared" si="17"/>
        <v>0.28755324489795919</v>
      </c>
      <c r="AE80" s="39" t="e">
        <f t="shared" si="18"/>
        <v>#REF!</v>
      </c>
      <c r="AF80" s="31" t="e">
        <f t="shared" si="19"/>
        <v>#REF!</v>
      </c>
      <c r="AG80" s="5" t="e">
        <f>V80/4</f>
        <v>#REF!</v>
      </c>
    </row>
    <row r="81" spans="6:33">
      <c r="F81" s="324" t="s">
        <v>167</v>
      </c>
      <c r="G81" s="164">
        <v>44</v>
      </c>
      <c r="H81" s="164">
        <v>48</v>
      </c>
      <c r="I81" s="164">
        <v>52</v>
      </c>
      <c r="J81" s="149">
        <v>54</v>
      </c>
      <c r="L81" s="216" t="s">
        <v>164</v>
      </c>
      <c r="M81" s="209">
        <v>100</v>
      </c>
      <c r="N81" s="27" t="s">
        <v>103</v>
      </c>
      <c r="O81" s="27">
        <f t="shared" si="13"/>
        <v>2</v>
      </c>
      <c r="P81" s="27">
        <v>6</v>
      </c>
      <c r="Q81" s="162">
        <f>I74</f>
        <v>56</v>
      </c>
      <c r="R81" s="29" t="e">
        <f>+VLOOKUP(L81,#REF!,4,0)</f>
        <v>#REF!</v>
      </c>
      <c r="S81" s="30">
        <f t="shared" si="14"/>
        <v>5.6336999999999998E-2</v>
      </c>
      <c r="T81" s="29" t="e">
        <f t="shared" si="15"/>
        <v>#REF!</v>
      </c>
      <c r="U81" s="31" t="e">
        <f t="shared" si="16"/>
        <v>#REF!</v>
      </c>
      <c r="V81" s="5" t="e">
        <f>U81-U80</f>
        <v>#REF!</v>
      </c>
      <c r="W81" s="51" t="s">
        <v>168</v>
      </c>
      <c r="X81" s="15">
        <v>70</v>
      </c>
      <c r="Y81" s="15" t="s">
        <v>67</v>
      </c>
      <c r="Z81" s="15">
        <v>4</v>
      </c>
      <c r="AA81" s="15">
        <v>45</v>
      </c>
      <c r="AB81" s="16">
        <v>56</v>
      </c>
      <c r="AC81" s="17" t="e">
        <f>+#REF!</f>
        <v>#REF!</v>
      </c>
      <c r="AD81" s="18">
        <f t="shared" si="17"/>
        <v>0.77461073469387753</v>
      </c>
      <c r="AE81" s="17" t="e">
        <f t="shared" si="18"/>
        <v>#REF!</v>
      </c>
      <c r="AF81" s="19" t="e">
        <f t="shared" si="19"/>
        <v>#REF!</v>
      </c>
      <c r="AG81" s="5" t="e">
        <f>V81/4</f>
        <v>#REF!</v>
      </c>
    </row>
    <row r="82" spans="6:33">
      <c r="F82" s="324" t="s">
        <v>169</v>
      </c>
      <c r="G82" s="147">
        <v>57</v>
      </c>
      <c r="H82" s="164">
        <v>61</v>
      </c>
      <c r="I82" s="164">
        <v>65</v>
      </c>
      <c r="J82" s="165">
        <v>67</v>
      </c>
      <c r="L82" s="272" t="s">
        <v>170</v>
      </c>
      <c r="M82" s="274">
        <v>100</v>
      </c>
      <c r="N82" s="275" t="s">
        <v>68</v>
      </c>
      <c r="O82" s="275">
        <f t="shared" si="13"/>
        <v>3</v>
      </c>
      <c r="P82" s="275">
        <v>7</v>
      </c>
      <c r="Q82" s="162">
        <f>H75</f>
        <v>46</v>
      </c>
      <c r="R82" s="278" t="e">
        <f>+VLOOKUP(L82,#REF!,4,0)</f>
        <v>#REF!</v>
      </c>
      <c r="S82" s="279">
        <f t="shared" si="14"/>
        <v>0.21169399999999999</v>
      </c>
      <c r="T82" s="278" t="e">
        <f t="shared" si="15"/>
        <v>#REF!</v>
      </c>
      <c r="U82" s="263" t="e">
        <f t="shared" si="16"/>
        <v>#REF!</v>
      </c>
      <c r="W82" s="50"/>
      <c r="X82" s="27">
        <v>70</v>
      </c>
      <c r="Y82" s="27" t="s">
        <v>69</v>
      </c>
      <c r="Z82" s="27">
        <v>2</v>
      </c>
      <c r="AA82" s="27">
        <v>10</v>
      </c>
      <c r="AB82" s="28">
        <v>75</v>
      </c>
      <c r="AC82" s="29" t="e">
        <f>+#REF!</f>
        <v>#REF!</v>
      </c>
      <c r="AD82" s="30">
        <f t="shared" si="17"/>
        <v>0.10484985714285713</v>
      </c>
      <c r="AE82" s="29" t="e">
        <f t="shared" si="18"/>
        <v>#REF!</v>
      </c>
      <c r="AF82" s="31" t="e">
        <f t="shared" si="19"/>
        <v>#REF!</v>
      </c>
      <c r="AG82" s="5"/>
    </row>
    <row r="83" spans="6:33" ht="15.75" thickBot="1">
      <c r="F83" s="325" t="s">
        <v>171</v>
      </c>
      <c r="G83" s="151">
        <v>76</v>
      </c>
      <c r="H83" s="151">
        <v>80</v>
      </c>
      <c r="I83" s="166">
        <v>84</v>
      </c>
      <c r="J83" s="167">
        <v>86</v>
      </c>
      <c r="L83" s="217" t="s">
        <v>170</v>
      </c>
      <c r="M83" s="210">
        <v>100</v>
      </c>
      <c r="N83" s="276" t="s">
        <v>103</v>
      </c>
      <c r="O83" s="276">
        <f t="shared" si="13"/>
        <v>2</v>
      </c>
      <c r="P83" s="276">
        <v>6</v>
      </c>
      <c r="Q83" s="162">
        <f>I75</f>
        <v>50</v>
      </c>
      <c r="R83" s="278" t="e">
        <f>+VLOOKUP(L83,#REF!,4,0)</f>
        <v>#REF!</v>
      </c>
      <c r="S83" s="279">
        <f t="shared" si="14"/>
        <v>5.6336999999999998E-2</v>
      </c>
      <c r="T83" s="278" t="e">
        <f t="shared" si="15"/>
        <v>#REF!</v>
      </c>
      <c r="U83" s="263" t="e">
        <f t="shared" si="16"/>
        <v>#REF!</v>
      </c>
      <c r="W83" s="52" t="s">
        <v>172</v>
      </c>
      <c r="X83" s="32">
        <v>100</v>
      </c>
      <c r="Y83" s="32" t="s">
        <v>67</v>
      </c>
      <c r="Z83" s="32">
        <v>4</v>
      </c>
      <c r="AA83" s="32">
        <v>50</v>
      </c>
      <c r="AB83" s="16">
        <v>84</v>
      </c>
      <c r="AC83" s="33" t="e">
        <f>+#REF!</f>
        <v>#REF!</v>
      </c>
      <c r="AD83" s="34">
        <f t="shared" si="17"/>
        <v>0.70277400000000001</v>
      </c>
      <c r="AE83" s="33" t="e">
        <f t="shared" si="18"/>
        <v>#REF!</v>
      </c>
      <c r="AF83" s="19" t="e">
        <f t="shared" si="19"/>
        <v>#REF!</v>
      </c>
      <c r="AG83" s="5"/>
    </row>
    <row r="84" spans="6:33">
      <c r="L84" s="213" t="s">
        <v>170</v>
      </c>
      <c r="M84" s="206">
        <v>100</v>
      </c>
      <c r="N84" s="277" t="s">
        <v>70</v>
      </c>
      <c r="O84" s="277">
        <f t="shared" si="13"/>
        <v>1.5</v>
      </c>
      <c r="P84" s="277">
        <v>5</v>
      </c>
      <c r="Q84" s="163">
        <f>J75</f>
        <v>52</v>
      </c>
      <c r="R84" s="280" t="e">
        <f>+VLOOKUP(L84,#REF!,4,0)</f>
        <v>#REF!</v>
      </c>
      <c r="S84" s="281">
        <f t="shared" si="14"/>
        <v>2.6501999999999998E-2</v>
      </c>
      <c r="T84" s="280" t="e">
        <f t="shared" si="15"/>
        <v>#REF!</v>
      </c>
      <c r="U84" s="271" t="e">
        <f t="shared" si="16"/>
        <v>#REF!</v>
      </c>
      <c r="W84" s="53"/>
      <c r="X84" s="35">
        <v>100</v>
      </c>
      <c r="Y84" s="35" t="s">
        <v>68</v>
      </c>
      <c r="Z84" s="35">
        <v>3</v>
      </c>
      <c r="AA84" s="35">
        <v>25</v>
      </c>
      <c r="AB84" s="23">
        <v>90</v>
      </c>
      <c r="AC84" s="36" t="e">
        <f>+#REF!</f>
        <v>#REF!</v>
      </c>
      <c r="AD84" s="37">
        <f t="shared" si="17"/>
        <v>0.30896600000000002</v>
      </c>
      <c r="AE84" s="36" t="e">
        <f t="shared" si="18"/>
        <v>#REF!</v>
      </c>
      <c r="AF84" s="26" t="e">
        <f t="shared" si="19"/>
        <v>#REF!</v>
      </c>
      <c r="AG84" s="5"/>
    </row>
    <row r="85" spans="6:33">
      <c r="L85" s="215" t="s">
        <v>173</v>
      </c>
      <c r="M85" s="208">
        <v>100</v>
      </c>
      <c r="N85" s="265" t="s">
        <v>68</v>
      </c>
      <c r="O85" s="265">
        <f t="shared" si="13"/>
        <v>3</v>
      </c>
      <c r="P85" s="265">
        <v>7</v>
      </c>
      <c r="Q85" s="162">
        <f>H76</f>
        <v>62</v>
      </c>
      <c r="R85" s="266" t="e">
        <f>+VLOOKUP(L85,#REF!,4,0)</f>
        <v>#REF!</v>
      </c>
      <c r="S85" s="267">
        <f t="shared" si="14"/>
        <v>0.21169399999999999</v>
      </c>
      <c r="T85" s="266" t="e">
        <f t="shared" si="15"/>
        <v>#REF!</v>
      </c>
      <c r="U85" s="263" t="e">
        <f t="shared" si="16"/>
        <v>#REF!</v>
      </c>
      <c r="W85" s="54"/>
      <c r="X85" s="38">
        <v>100</v>
      </c>
      <c r="Y85" s="38" t="s">
        <v>69</v>
      </c>
      <c r="Z85" s="38">
        <v>2</v>
      </c>
      <c r="AA85" s="38">
        <v>15</v>
      </c>
      <c r="AB85" s="28">
        <v>96</v>
      </c>
      <c r="AC85" s="39" t="e">
        <f>+#REF!</f>
        <v>#REF!</v>
      </c>
      <c r="AD85" s="40">
        <f t="shared" si="17"/>
        <v>0.109347</v>
      </c>
      <c r="AE85" s="39" t="e">
        <f t="shared" si="18"/>
        <v>#REF!</v>
      </c>
      <c r="AF85" s="31" t="e">
        <f t="shared" si="19"/>
        <v>#REF!</v>
      </c>
      <c r="AG85" s="5"/>
    </row>
    <row r="86" spans="6:33">
      <c r="L86" s="253" t="s">
        <v>173</v>
      </c>
      <c r="M86" s="208">
        <v>100</v>
      </c>
      <c r="N86" s="265" t="s">
        <v>103</v>
      </c>
      <c r="O86" s="265">
        <f t="shared" si="13"/>
        <v>2</v>
      </c>
      <c r="P86" s="265">
        <v>6</v>
      </c>
      <c r="Q86" s="162">
        <f>I76</f>
        <v>66</v>
      </c>
      <c r="R86" s="266" t="e">
        <f>+VLOOKUP(L86,#REF!,4,0)</f>
        <v>#REF!</v>
      </c>
      <c r="S86" s="267">
        <f t="shared" si="14"/>
        <v>5.6336999999999998E-2</v>
      </c>
      <c r="T86" s="266" t="e">
        <f t="shared" si="15"/>
        <v>#REF!</v>
      </c>
      <c r="U86" s="263" t="e">
        <f t="shared" si="16"/>
        <v>#REF!</v>
      </c>
      <c r="W86" s="49" t="s">
        <v>174</v>
      </c>
      <c r="X86" s="22">
        <v>100</v>
      </c>
      <c r="Y86" s="22" t="s">
        <v>68</v>
      </c>
      <c r="Z86" s="22">
        <v>3</v>
      </c>
      <c r="AA86" s="22">
        <v>45</v>
      </c>
      <c r="AB86" s="23">
        <v>122</v>
      </c>
      <c r="AC86" s="24" t="e">
        <f>+#REF!</f>
        <v>#REF!</v>
      </c>
      <c r="AD86" s="25">
        <f t="shared" si="17"/>
        <v>0.44820599999999999</v>
      </c>
      <c r="AE86" s="24" t="e">
        <f t="shared" si="18"/>
        <v>#REF!</v>
      </c>
      <c r="AF86" s="26" t="e">
        <f t="shared" si="19"/>
        <v>#REF!</v>
      </c>
      <c r="AG86" s="5"/>
    </row>
    <row r="87" spans="6:33">
      <c r="L87" s="253" t="s">
        <v>173</v>
      </c>
      <c r="M87" s="209">
        <v>100</v>
      </c>
      <c r="N87" s="268" t="s">
        <v>70</v>
      </c>
      <c r="O87" s="268">
        <f t="shared" si="13"/>
        <v>1.5</v>
      </c>
      <c r="P87" s="268">
        <v>5</v>
      </c>
      <c r="Q87" s="163">
        <f>J76</f>
        <v>68</v>
      </c>
      <c r="R87" s="269" t="e">
        <f>+VLOOKUP(L87,#REF!,4,0)</f>
        <v>#REF!</v>
      </c>
      <c r="S87" s="270">
        <f t="shared" si="14"/>
        <v>2.6501999999999998E-2</v>
      </c>
      <c r="T87" s="269" t="e">
        <f t="shared" si="15"/>
        <v>#REF!</v>
      </c>
      <c r="U87" s="271" t="e">
        <f t="shared" si="16"/>
        <v>#REF!</v>
      </c>
      <c r="W87" s="49"/>
      <c r="X87" s="22">
        <v>100</v>
      </c>
      <c r="Y87" s="22" t="s">
        <v>69</v>
      </c>
      <c r="Z87" s="22">
        <v>2</v>
      </c>
      <c r="AA87" s="22">
        <v>20</v>
      </c>
      <c r="AB87" s="23">
        <v>130</v>
      </c>
      <c r="AC87" s="24" t="e">
        <f>+#REF!</f>
        <v>#REF!</v>
      </c>
      <c r="AD87" s="25">
        <f t="shared" si="17"/>
        <v>0.14222699999999999</v>
      </c>
      <c r="AE87" s="24" t="e">
        <f t="shared" si="18"/>
        <v>#REF!</v>
      </c>
      <c r="AF87" s="26" t="e">
        <f t="shared" si="19"/>
        <v>#REF!</v>
      </c>
    </row>
    <row r="88" spans="6:33">
      <c r="L88" s="252" t="s">
        <v>175</v>
      </c>
      <c r="M88" s="259">
        <v>100</v>
      </c>
      <c r="N88" s="260" t="s">
        <v>103</v>
      </c>
      <c r="O88" s="260">
        <f t="shared" si="13"/>
        <v>2</v>
      </c>
      <c r="P88" s="260">
        <v>4</v>
      </c>
      <c r="Q88" s="162">
        <f>I77</f>
        <v>80</v>
      </c>
      <c r="R88" s="261" t="e">
        <f>+VLOOKUP(L88,#REF!,4,0)</f>
        <v>#REF!</v>
      </c>
      <c r="S88" s="262">
        <f t="shared" si="14"/>
        <v>4.5634999999999995E-2</v>
      </c>
      <c r="T88" s="261" t="e">
        <f t="shared" si="15"/>
        <v>#REF!</v>
      </c>
      <c r="U88" s="263" t="e">
        <f t="shared" si="16"/>
        <v>#REF!</v>
      </c>
      <c r="W88" s="50"/>
      <c r="X88" s="27">
        <v>100</v>
      </c>
      <c r="Y88" s="27" t="s">
        <v>70</v>
      </c>
      <c r="Z88" s="27">
        <v>1.5</v>
      </c>
      <c r="AA88" s="27">
        <v>5</v>
      </c>
      <c r="AB88" s="28">
        <v>134</v>
      </c>
      <c r="AC88" s="29" t="e">
        <f>+#REF!</f>
        <v>#REF!</v>
      </c>
      <c r="AD88" s="30">
        <f t="shared" si="17"/>
        <v>2.6501999999999998E-2</v>
      </c>
      <c r="AE88" s="29" t="e">
        <f t="shared" si="18"/>
        <v>#REF!</v>
      </c>
      <c r="AF88" s="31" t="e">
        <f t="shared" si="19"/>
        <v>#REF!</v>
      </c>
    </row>
    <row r="89" spans="6:33" ht="15.75" thickBot="1">
      <c r="G89" s="161"/>
      <c r="H89" s="161"/>
      <c r="I89" s="161"/>
      <c r="J89" s="161"/>
      <c r="L89" s="252" t="s">
        <v>175</v>
      </c>
      <c r="M89" s="282">
        <v>100</v>
      </c>
      <c r="N89" s="283" t="s">
        <v>70</v>
      </c>
      <c r="O89" s="283">
        <f t="shared" si="13"/>
        <v>1.5</v>
      </c>
      <c r="P89" s="283">
        <v>3</v>
      </c>
      <c r="Q89" s="163">
        <f>J77</f>
        <v>82</v>
      </c>
      <c r="R89" s="261" t="e">
        <f>+VLOOKUP(L89,#REF!,4,0)</f>
        <v>#REF!</v>
      </c>
      <c r="S89" s="284">
        <f t="shared" si="14"/>
        <v>1.5706000000000001E-2</v>
      </c>
      <c r="T89" s="261" t="e">
        <f t="shared" si="15"/>
        <v>#REF!</v>
      </c>
      <c r="U89" s="264" t="e">
        <f t="shared" si="16"/>
        <v>#REF!</v>
      </c>
      <c r="W89" s="53" t="s">
        <v>176</v>
      </c>
      <c r="X89" s="35">
        <v>100</v>
      </c>
      <c r="Y89" s="35" t="s">
        <v>69</v>
      </c>
      <c r="Z89" s="35">
        <v>2</v>
      </c>
      <c r="AA89" s="35">
        <v>30</v>
      </c>
      <c r="AB89" s="23">
        <v>151</v>
      </c>
      <c r="AC89" s="168" t="e">
        <f>+#REF!</f>
        <v>#REF!</v>
      </c>
      <c r="AD89" s="37">
        <f t="shared" si="17"/>
        <v>0.215337</v>
      </c>
      <c r="AE89" s="36" t="e">
        <f t="shared" si="18"/>
        <v>#REF!</v>
      </c>
      <c r="AF89" s="26" t="e">
        <f t="shared" si="19"/>
        <v>#REF!</v>
      </c>
    </row>
    <row r="90" spans="6:33" ht="15.75" thickBot="1">
      <c r="G90" s="161"/>
      <c r="H90" s="161"/>
      <c r="I90" s="161"/>
      <c r="J90" s="161"/>
      <c r="L90" s="273" t="s">
        <v>177</v>
      </c>
      <c r="M90" s="207">
        <v>100</v>
      </c>
      <c r="N90" s="285" t="s">
        <v>103</v>
      </c>
      <c r="O90" s="285">
        <f t="shared" si="13"/>
        <v>2</v>
      </c>
      <c r="P90" s="285">
        <v>2</v>
      </c>
      <c r="Q90" s="162">
        <f>I78</f>
        <v>90</v>
      </c>
      <c r="R90" s="287" t="e">
        <f>+VLOOKUP(L90,#REF!,4,0)</f>
        <v>#REF!</v>
      </c>
      <c r="S90" s="288">
        <f t="shared" si="14"/>
        <v>3.5325000000000002E-2</v>
      </c>
      <c r="T90" s="287" t="e">
        <f t="shared" si="15"/>
        <v>#REF!</v>
      </c>
      <c r="U90" s="263" t="e">
        <f t="shared" si="16"/>
        <v>#REF!</v>
      </c>
      <c r="W90" s="55"/>
      <c r="X90" s="43">
        <v>100</v>
      </c>
      <c r="Y90" s="43" t="s">
        <v>70</v>
      </c>
      <c r="Z90" s="43">
        <v>1.5</v>
      </c>
      <c r="AA90" s="43">
        <v>10</v>
      </c>
      <c r="AB90" s="44">
        <v>155</v>
      </c>
      <c r="AC90" s="45" t="e">
        <f>+#REF!</f>
        <v>#REF!</v>
      </c>
      <c r="AD90" s="46">
        <f t="shared" si="17"/>
        <v>5.5242000000000006E-2</v>
      </c>
      <c r="AE90" s="45" t="e">
        <f t="shared" si="18"/>
        <v>#REF!</v>
      </c>
      <c r="AF90" s="47" t="e">
        <f t="shared" si="19"/>
        <v>#REF!</v>
      </c>
    </row>
    <row r="91" spans="6:33" ht="15.75" thickBot="1">
      <c r="G91" s="161"/>
      <c r="H91" s="161"/>
      <c r="I91" s="161"/>
      <c r="J91" s="161"/>
      <c r="L91" s="254" t="s">
        <v>177</v>
      </c>
      <c r="M91" s="255">
        <v>100</v>
      </c>
      <c r="N91" s="286" t="s">
        <v>70</v>
      </c>
      <c r="O91" s="286">
        <f t="shared" si="13"/>
        <v>1.5</v>
      </c>
      <c r="P91" s="286">
        <v>1</v>
      </c>
      <c r="Q91" s="163">
        <f>J78</f>
        <v>92</v>
      </c>
      <c r="R91" s="289" t="e">
        <f>+VLOOKUP(L91,#REF!,4,0)</f>
        <v>#REF!</v>
      </c>
      <c r="S91" s="290">
        <f t="shared" si="14"/>
        <v>5.3100000000000005E-3</v>
      </c>
      <c r="T91" s="289" t="e">
        <f t="shared" si="15"/>
        <v>#REF!</v>
      </c>
      <c r="U91" s="264" t="e">
        <f t="shared" si="16"/>
        <v>#REF!</v>
      </c>
    </row>
    <row r="92" spans="6:33" ht="15.75" thickBot="1">
      <c r="G92" s="161"/>
      <c r="H92" s="161"/>
      <c r="I92" s="161"/>
      <c r="J92" s="161"/>
    </row>
    <row r="93" spans="6:33">
      <c r="L93" s="222" t="s">
        <v>178</v>
      </c>
      <c r="M93" s="223"/>
      <c r="N93" s="223"/>
      <c r="O93" s="223"/>
      <c r="P93" s="223"/>
      <c r="Q93" s="223"/>
      <c r="R93" s="223"/>
      <c r="S93" s="223"/>
      <c r="T93" s="223"/>
      <c r="U93" s="224"/>
    </row>
    <row r="94" spans="6:33" ht="45">
      <c r="L94" s="152" t="s">
        <v>145</v>
      </c>
      <c r="M94" s="153" t="s">
        <v>72</v>
      </c>
      <c r="N94" s="154" t="s">
        <v>73</v>
      </c>
      <c r="O94" s="155"/>
      <c r="P94" s="153" t="s">
        <v>74</v>
      </c>
      <c r="Q94" s="156" t="s">
        <v>18</v>
      </c>
      <c r="R94" s="157" t="s">
        <v>75</v>
      </c>
      <c r="S94" s="158" t="s">
        <v>76</v>
      </c>
      <c r="T94" s="159" t="s">
        <v>77</v>
      </c>
      <c r="U94" s="160" t="s">
        <v>78</v>
      </c>
    </row>
    <row r="95" spans="6:33" s="161" customFormat="1">
      <c r="G95" s="3"/>
      <c r="H95" s="3"/>
      <c r="I95" s="3"/>
      <c r="J95" s="3"/>
      <c r="L95" s="212" t="s">
        <v>179</v>
      </c>
      <c r="M95" s="205">
        <v>70</v>
      </c>
      <c r="N95" s="58" t="s">
        <v>67</v>
      </c>
      <c r="O95" s="58">
        <f t="shared" ref="O95:O105" si="20">IF(N95="Excelente",1.5,IF(N95="Bueno",2,IF(N95="Intermedio",2.5,IF(N95="Regular",3,IF(N95="Deficiente",3.5,IF(N95="Malo",4,IF(N95="Muy malo",4.5,0)))))))</f>
        <v>4</v>
      </c>
      <c r="P95" s="58">
        <v>1</v>
      </c>
      <c r="Q95" s="59">
        <f>G79</f>
        <v>7</v>
      </c>
      <c r="R95" s="60" t="e">
        <f>+VLOOKUP(L95,#REF!,4,0)</f>
        <v>#REF!</v>
      </c>
      <c r="S95" s="61">
        <f t="shared" ref="S95:S105" si="21">IF(O95=1,(0.005*((P95/M95)*100)^2+0.5001*((P95/M95)*100)-0.0071)/100,IF(O95=1.5,(0.005*((P95/M95)*100)^2+0.4998*((P95/M95)*100)+0.0262)/100,IF(O95=2,(0.0049*((P95/M95)*100)^2+0.4861*((P95/M95)*100)+2.5407)/100,IF(O95=2.5,(0.0046*((P95/M95)*100)^2+0.4581*((P95/M95)*100)+8.1068)/100,IF(O95=3,(0.0041*((P95/M95)*100)^2+0.4092*((P95/M95)*100)+18.1041)/100,IF(O95=3.5,(0.0033*((P95/M95)*100)^2+0.3341*((P95/M95)*100)+33.199)/100,IF(O95=4,(0.0023*((P95/M95)*100)^2+0.24*((P95/M95)*100)+52.5274)/100,IF(O95=4.5,(0.0012*((P95/M95)*100)^2+0.1275*((P95/M95)*100)+75.153)/100))))))))</f>
        <v>0.52874951020408156</v>
      </c>
      <c r="T95" s="60" t="e">
        <f t="shared" ref="T95:T105" si="22">+R95*S95</f>
        <v>#REF!</v>
      </c>
      <c r="U95" s="67" t="e">
        <f t="shared" ref="U95:U105" si="23">+R95-T95</f>
        <v>#REF!</v>
      </c>
      <c r="AG95" s="342"/>
    </row>
    <row r="96" spans="6:33" s="161" customFormat="1">
      <c r="G96" s="3"/>
      <c r="H96" s="3"/>
      <c r="I96" s="3"/>
      <c r="J96" s="3"/>
      <c r="L96" s="211" t="s">
        <v>180</v>
      </c>
      <c r="M96" s="204">
        <v>100</v>
      </c>
      <c r="N96" s="32" t="s">
        <v>67</v>
      </c>
      <c r="O96" s="32">
        <f t="shared" si="20"/>
        <v>4</v>
      </c>
      <c r="P96" s="32">
        <v>1</v>
      </c>
      <c r="Q96" s="164">
        <f>G80</f>
        <v>19</v>
      </c>
      <c r="R96" s="33" t="e">
        <f>+VLOOKUP(L96,#REF!,4,0)</f>
        <v>#REF!</v>
      </c>
      <c r="S96" s="34">
        <f t="shared" si="21"/>
        <v>0.52769699999999997</v>
      </c>
      <c r="T96" s="33" t="e">
        <f t="shared" si="22"/>
        <v>#REF!</v>
      </c>
      <c r="U96" s="19" t="e">
        <f t="shared" si="23"/>
        <v>#REF!</v>
      </c>
      <c r="AG96" s="342"/>
    </row>
    <row r="97" spans="6:22" s="161" customFormat="1">
      <c r="L97" s="213" t="s">
        <v>180</v>
      </c>
      <c r="M97" s="206">
        <v>100</v>
      </c>
      <c r="N97" s="38" t="s">
        <v>68</v>
      </c>
      <c r="O97" s="38">
        <f t="shared" si="20"/>
        <v>3</v>
      </c>
      <c r="P97" s="38">
        <v>3</v>
      </c>
      <c r="Q97" s="164">
        <f>H80</f>
        <v>23</v>
      </c>
      <c r="R97" s="39" t="e">
        <f>+VLOOKUP(L97,#REF!,4,0)</f>
        <v>#REF!</v>
      </c>
      <c r="S97" s="40">
        <f t="shared" si="21"/>
        <v>0.193686</v>
      </c>
      <c r="T97" s="39" t="e">
        <f t="shared" si="22"/>
        <v>#REF!</v>
      </c>
      <c r="U97" s="31" t="e">
        <f t="shared" si="23"/>
        <v>#REF!</v>
      </c>
      <c r="V97" s="5" t="e">
        <f>U97-U96</f>
        <v>#REF!</v>
      </c>
    </row>
    <row r="98" spans="6:22" s="161" customFormat="1">
      <c r="L98" s="214" t="s">
        <v>181</v>
      </c>
      <c r="M98" s="207">
        <v>100</v>
      </c>
      <c r="N98" s="15" t="s">
        <v>67</v>
      </c>
      <c r="O98" s="15">
        <f t="shared" si="20"/>
        <v>4</v>
      </c>
      <c r="P98" s="15">
        <v>1</v>
      </c>
      <c r="Q98" s="164">
        <f>G81</f>
        <v>44</v>
      </c>
      <c r="R98" s="17" t="e">
        <f>+VLOOKUP(L98,#REF!,4,0)</f>
        <v>#REF!</v>
      </c>
      <c r="S98" s="18">
        <f t="shared" si="21"/>
        <v>0.52769699999999997</v>
      </c>
      <c r="T98" s="17" t="e">
        <f t="shared" si="22"/>
        <v>#REF!</v>
      </c>
      <c r="U98" s="344" t="e">
        <f t="shared" si="23"/>
        <v>#REF!</v>
      </c>
    </row>
    <row r="99" spans="6:22">
      <c r="L99" s="215" t="s">
        <v>181</v>
      </c>
      <c r="M99" s="208">
        <v>100</v>
      </c>
      <c r="N99" s="22" t="s">
        <v>68</v>
      </c>
      <c r="O99" s="22">
        <f t="shared" si="20"/>
        <v>3</v>
      </c>
      <c r="P99" s="22">
        <v>3</v>
      </c>
      <c r="Q99" s="164">
        <f>H81</f>
        <v>48</v>
      </c>
      <c r="R99" s="24" t="e">
        <f>+VLOOKUP(L99,#REF!,4,0)</f>
        <v>#REF!</v>
      </c>
      <c r="S99" s="25">
        <f t="shared" si="21"/>
        <v>0.193686</v>
      </c>
      <c r="T99" s="24" t="e">
        <f t="shared" si="22"/>
        <v>#REF!</v>
      </c>
      <c r="U99" s="26" t="e">
        <f t="shared" si="23"/>
        <v>#REF!</v>
      </c>
      <c r="V99" s="5" t="e">
        <f>U99-U98</f>
        <v>#REF!</v>
      </c>
    </row>
    <row r="100" spans="6:22">
      <c r="L100" s="216" t="s">
        <v>181</v>
      </c>
      <c r="M100" s="209">
        <v>100</v>
      </c>
      <c r="N100" s="27" t="s">
        <v>103</v>
      </c>
      <c r="O100" s="27">
        <f t="shared" si="20"/>
        <v>2</v>
      </c>
      <c r="P100" s="27">
        <v>2</v>
      </c>
      <c r="Q100" s="164">
        <f>I81</f>
        <v>52</v>
      </c>
      <c r="R100" s="29" t="e">
        <f>+VLOOKUP(L100,#REF!,4,0)</f>
        <v>#REF!</v>
      </c>
      <c r="S100" s="30">
        <f t="shared" si="21"/>
        <v>3.5325000000000002E-2</v>
      </c>
      <c r="T100" s="29" t="e">
        <f t="shared" si="22"/>
        <v>#REF!</v>
      </c>
      <c r="U100" s="31" t="e">
        <f t="shared" si="23"/>
        <v>#REF!</v>
      </c>
    </row>
    <row r="101" spans="6:22">
      <c r="L101" s="217" t="s">
        <v>182</v>
      </c>
      <c r="M101" s="210">
        <v>100</v>
      </c>
      <c r="N101" s="35" t="s">
        <v>68</v>
      </c>
      <c r="O101" s="35">
        <f t="shared" si="20"/>
        <v>3</v>
      </c>
      <c r="P101" s="35">
        <v>3</v>
      </c>
      <c r="Q101" s="164">
        <f>H82</f>
        <v>61</v>
      </c>
      <c r="R101" s="36" t="e">
        <f>+VLOOKUP(L101,#REF!,4,0)</f>
        <v>#REF!</v>
      </c>
      <c r="S101" s="37">
        <f t="shared" si="21"/>
        <v>0.193686</v>
      </c>
      <c r="T101" s="36" t="e">
        <f t="shared" si="22"/>
        <v>#REF!</v>
      </c>
      <c r="U101" s="26" t="e">
        <f t="shared" si="23"/>
        <v>#REF!</v>
      </c>
    </row>
    <row r="102" spans="6:22">
      <c r="L102" s="217" t="s">
        <v>182</v>
      </c>
      <c r="M102" s="210">
        <v>100</v>
      </c>
      <c r="N102" s="35" t="s">
        <v>103</v>
      </c>
      <c r="O102" s="35">
        <f t="shared" si="20"/>
        <v>2</v>
      </c>
      <c r="P102" s="35">
        <v>2</v>
      </c>
      <c r="Q102" s="164">
        <f>I82</f>
        <v>65</v>
      </c>
      <c r="R102" s="36" t="e">
        <f>+VLOOKUP(L102,#REF!,4,0)</f>
        <v>#REF!</v>
      </c>
      <c r="S102" s="37">
        <f t="shared" si="21"/>
        <v>3.5325000000000002E-2</v>
      </c>
      <c r="T102" s="36" t="e">
        <f t="shared" si="22"/>
        <v>#REF!</v>
      </c>
      <c r="U102" s="26" t="e">
        <f t="shared" si="23"/>
        <v>#REF!</v>
      </c>
    </row>
    <row r="103" spans="6:22">
      <c r="L103" s="213" t="s">
        <v>182</v>
      </c>
      <c r="M103" s="206">
        <v>100</v>
      </c>
      <c r="N103" s="38" t="s">
        <v>70</v>
      </c>
      <c r="O103" s="38">
        <f t="shared" si="20"/>
        <v>1.5</v>
      </c>
      <c r="P103" s="38">
        <v>1</v>
      </c>
      <c r="Q103" s="165">
        <f>J82</f>
        <v>67</v>
      </c>
      <c r="R103" s="39" t="e">
        <f>+VLOOKUP(L103,#REF!,4,0)</f>
        <v>#REF!</v>
      </c>
      <c r="S103" s="40">
        <f t="shared" si="21"/>
        <v>5.3100000000000005E-3</v>
      </c>
      <c r="T103" s="39" t="e">
        <f t="shared" si="22"/>
        <v>#REF!</v>
      </c>
      <c r="U103" s="31" t="e">
        <f t="shared" si="23"/>
        <v>#REF!</v>
      </c>
    </row>
    <row r="104" spans="6:22" ht="15.75" thickBot="1">
      <c r="L104" s="215" t="s">
        <v>183</v>
      </c>
      <c r="M104" s="208">
        <v>100</v>
      </c>
      <c r="N104" s="22" t="s">
        <v>103</v>
      </c>
      <c r="O104" s="22">
        <f t="shared" si="20"/>
        <v>2</v>
      </c>
      <c r="P104" s="22">
        <v>2</v>
      </c>
      <c r="Q104" s="166">
        <f>I83</f>
        <v>84</v>
      </c>
      <c r="R104" s="24" t="e">
        <f>+VLOOKUP(L104,#REF!,4,0)</f>
        <v>#REF!</v>
      </c>
      <c r="S104" s="25">
        <f t="shared" si="21"/>
        <v>3.5325000000000002E-2</v>
      </c>
      <c r="T104" s="24" t="e">
        <f t="shared" si="22"/>
        <v>#REF!</v>
      </c>
      <c r="U104" s="26" t="e">
        <f t="shared" si="23"/>
        <v>#REF!</v>
      </c>
    </row>
    <row r="105" spans="6:22" ht="15.75" thickBot="1">
      <c r="L105" s="254" t="s">
        <v>183</v>
      </c>
      <c r="M105" s="255">
        <v>100</v>
      </c>
      <c r="N105" s="256" t="s">
        <v>70</v>
      </c>
      <c r="O105" s="256">
        <f t="shared" si="20"/>
        <v>1.5</v>
      </c>
      <c r="P105" s="256">
        <v>1</v>
      </c>
      <c r="Q105" s="167">
        <f>J83</f>
        <v>86</v>
      </c>
      <c r="R105" s="257" t="e">
        <f>+VLOOKUP(L105,#REF!,4,0)</f>
        <v>#REF!</v>
      </c>
      <c r="S105" s="258">
        <f t="shared" si="21"/>
        <v>5.3100000000000005E-3</v>
      </c>
      <c r="T105" s="257" t="e">
        <f t="shared" si="22"/>
        <v>#REF!</v>
      </c>
      <c r="U105" s="47" t="e">
        <f t="shared" si="23"/>
        <v>#REF!</v>
      </c>
    </row>
    <row r="107" spans="6:22" ht="15.75" thickBot="1"/>
    <row r="108" spans="6:22" ht="15.75">
      <c r="F108" s="347" t="s">
        <v>63</v>
      </c>
      <c r="G108" s="622" t="s">
        <v>60</v>
      </c>
      <c r="H108" s="623"/>
      <c r="I108" s="623"/>
      <c r="J108" s="623"/>
      <c r="K108" s="3" t="s">
        <v>184</v>
      </c>
      <c r="L108" s="222" t="s">
        <v>185</v>
      </c>
      <c r="M108" s="223"/>
      <c r="N108" s="223"/>
      <c r="O108" s="223"/>
      <c r="P108" s="223"/>
      <c r="Q108" s="223"/>
      <c r="R108" s="223"/>
      <c r="S108" s="223"/>
      <c r="T108" s="223"/>
      <c r="U108" s="224"/>
    </row>
    <row r="109" spans="6:22" ht="45">
      <c r="F109" s="348"/>
      <c r="G109" s="349" t="s">
        <v>67</v>
      </c>
      <c r="H109" s="349" t="s">
        <v>68</v>
      </c>
      <c r="I109" s="349" t="s">
        <v>69</v>
      </c>
      <c r="J109" s="349" t="s">
        <v>70</v>
      </c>
      <c r="L109" s="152" t="s">
        <v>145</v>
      </c>
      <c r="M109" s="153" t="s">
        <v>72</v>
      </c>
      <c r="N109" s="154" t="s">
        <v>73</v>
      </c>
      <c r="O109" s="155"/>
      <c r="P109" s="153" t="s">
        <v>74</v>
      </c>
      <c r="Q109" s="156" t="s">
        <v>18</v>
      </c>
      <c r="R109" s="157" t="s">
        <v>75</v>
      </c>
      <c r="S109" s="158" t="s">
        <v>76</v>
      </c>
      <c r="T109" s="159" t="s">
        <v>77</v>
      </c>
      <c r="U109" s="160" t="s">
        <v>78</v>
      </c>
    </row>
    <row r="110" spans="6:22">
      <c r="F110" s="350" t="s">
        <v>186</v>
      </c>
      <c r="G110" s="353">
        <v>21</v>
      </c>
      <c r="H110" s="353">
        <v>29</v>
      </c>
      <c r="I110" s="353">
        <v>37</v>
      </c>
      <c r="J110" s="351">
        <v>41</v>
      </c>
      <c r="L110" s="212" t="s">
        <v>187</v>
      </c>
      <c r="M110" s="205">
        <v>70</v>
      </c>
      <c r="N110" s="58" t="s">
        <v>67</v>
      </c>
      <c r="O110" s="58">
        <f>IF(N110="Excelente",1.5,IF(N110="Bueno",2,IF(N110="Intermedio",2.5,IF(N110="Regular",3,IF(N110="Deficiente",3.5,IF(N110="Malo",4,IF(N110="Muy malo",4.5,0)))))))</f>
        <v>4</v>
      </c>
      <c r="P110" s="58">
        <v>1</v>
      </c>
      <c r="Q110" s="59">
        <f>G110</f>
        <v>21</v>
      </c>
      <c r="R110" s="60" t="e">
        <f>+VLOOKUP(L110,#REF!,4,0)</f>
        <v>#REF!</v>
      </c>
      <c r="S110" s="61">
        <f t="shared" ref="S110:S148" si="24">IF(O110=1,(0.005*((P110/M110)*100)^2+0.5001*((P110/M110)*100)-0.0071)/100,IF(O110=1.5,(0.005*((P110/M110)*100)^2+0.4998*((P110/M110)*100)+0.0262)/100,IF(O110=2,(0.0049*((P110/M110)*100)^2+0.4861*((P110/M110)*100)+2.5407)/100,IF(O110=2.5,(0.0046*((P110/M110)*100)^2+0.4581*((P110/M110)*100)+8.1068)/100,IF(O110=3,(0.0041*((P110/M110)*100)^2+0.4092*((P110/M110)*100)+18.1041)/100,IF(O110=3.5,(0.0033*((P110/M110)*100)^2+0.3341*((P110/M110)*100)+33.199)/100,IF(O110=4,(0.0023*((P110/M110)*100)^2+0.24*((P110/M110)*100)+52.5274)/100,IF(O110=4.5,(0.0012*((P110/M110)*100)^2+0.1275*((P110/M110)*100)+75.153)/100))))))))</f>
        <v>0.52874951020408156</v>
      </c>
      <c r="T110" s="60" t="e">
        <f t="shared" ref="T110:T148" si="25">+R110*S110</f>
        <v>#REF!</v>
      </c>
      <c r="U110" s="67" t="e">
        <f t="shared" ref="U110:U148" si="26">+R110-T110</f>
        <v>#REF!</v>
      </c>
    </row>
    <row r="111" spans="6:22" s="161" customFormat="1">
      <c r="F111" s="350" t="s">
        <v>188</v>
      </c>
      <c r="G111" s="353">
        <v>24</v>
      </c>
      <c r="H111" s="353">
        <v>32</v>
      </c>
      <c r="I111" s="353">
        <v>40</v>
      </c>
      <c r="J111" s="351">
        <v>44</v>
      </c>
      <c r="L111" s="273"/>
      <c r="M111" s="205">
        <v>70</v>
      </c>
      <c r="N111" s="297" t="s">
        <v>68</v>
      </c>
      <c r="O111" s="297">
        <f>IF(N111="Excelente",1.5,IF(N111="Bueno",2,IF(N111="Intermedio",2.5,IF(N111="Regular",3,IF(N111="Deficiente",3.5,IF(N111="Malo",4,IF(N111="Muy malo",4.5,0)))))))</f>
        <v>3</v>
      </c>
      <c r="P111" s="297">
        <v>6</v>
      </c>
      <c r="Q111" s="298">
        <f>H110</f>
        <v>29</v>
      </c>
      <c r="R111" s="17" t="e">
        <f>R110</f>
        <v>#REF!</v>
      </c>
      <c r="S111" s="299">
        <f t="shared" si="24"/>
        <v>0.21912753061224488</v>
      </c>
      <c r="T111" s="17" t="e">
        <f t="shared" si="25"/>
        <v>#REF!</v>
      </c>
      <c r="U111" s="19" t="e">
        <f t="shared" si="26"/>
        <v>#REF!</v>
      </c>
    </row>
    <row r="112" spans="6:22" s="161" customFormat="1">
      <c r="F112" s="350" t="s">
        <v>189</v>
      </c>
      <c r="G112" s="353">
        <v>28</v>
      </c>
      <c r="H112" s="353">
        <v>36</v>
      </c>
      <c r="I112" s="353">
        <v>44</v>
      </c>
      <c r="J112" s="351">
        <v>48</v>
      </c>
      <c r="L112" s="273"/>
      <c r="M112" s="205">
        <v>70</v>
      </c>
      <c r="N112" s="297" t="s">
        <v>103</v>
      </c>
      <c r="O112" s="297">
        <f>IF(N112="Excelente",1.5,IF(N112="Bueno",2,IF(N112="Intermedio",2.5,IF(N112="Regular",3,IF(N112="Deficiente",3.5,IF(N112="Malo",4,IF(N112="Muy malo",4.5,0)))))))</f>
        <v>2</v>
      </c>
      <c r="P112" s="297">
        <v>5</v>
      </c>
      <c r="Q112" s="298">
        <f>I110</f>
        <v>37</v>
      </c>
      <c r="R112" s="17" t="e">
        <f>R110</f>
        <v>#REF!</v>
      </c>
      <c r="S112" s="299">
        <f t="shared" si="24"/>
        <v>6.2628428571428571E-2</v>
      </c>
      <c r="T112" s="17" t="e">
        <f t="shared" si="25"/>
        <v>#REF!</v>
      </c>
      <c r="U112" s="19" t="e">
        <f t="shared" si="26"/>
        <v>#REF!</v>
      </c>
      <c r="V112" s="5"/>
    </row>
    <row r="113" spans="6:22" s="161" customFormat="1">
      <c r="F113" s="350" t="s">
        <v>190</v>
      </c>
      <c r="G113" s="351">
        <v>30</v>
      </c>
      <c r="H113" s="353">
        <v>38</v>
      </c>
      <c r="I113" s="353">
        <v>46</v>
      </c>
      <c r="J113" s="353">
        <v>50</v>
      </c>
      <c r="L113" s="212" t="s">
        <v>191</v>
      </c>
      <c r="M113" s="205">
        <v>70</v>
      </c>
      <c r="N113" s="15" t="s">
        <v>67</v>
      </c>
      <c r="O113" s="58">
        <f t="shared" ref="O113:O148" si="27">IF(N113="Excelente",1.5,IF(N113="Bueno",2,IF(N113="Intermedio",2.5,IF(N113="Regular",3,IF(N113="Deficiente",3.5,IF(N113="Malo",4,IF(N113="Muy malo",4.5,0)))))))</f>
        <v>4</v>
      </c>
      <c r="P113" s="58">
        <v>1</v>
      </c>
      <c r="Q113" s="59">
        <f>G111</f>
        <v>24</v>
      </c>
      <c r="R113" s="60" t="e">
        <f>+VLOOKUP(L113,#REF!,4,0)</f>
        <v>#REF!</v>
      </c>
      <c r="S113" s="61">
        <f t="shared" si="24"/>
        <v>0.52874951020408156</v>
      </c>
      <c r="T113" s="60" t="e">
        <f t="shared" si="25"/>
        <v>#REF!</v>
      </c>
      <c r="U113" s="67" t="e">
        <f t="shared" si="26"/>
        <v>#REF!</v>
      </c>
      <c r="V113" s="5" t="e">
        <f>U113-U112</f>
        <v>#REF!</v>
      </c>
    </row>
    <row r="114" spans="6:22" s="161" customFormat="1">
      <c r="F114" s="350" t="s">
        <v>192</v>
      </c>
      <c r="G114" s="352">
        <v>32</v>
      </c>
      <c r="H114" s="353">
        <v>40</v>
      </c>
      <c r="I114" s="353">
        <v>48</v>
      </c>
      <c r="J114" s="353">
        <v>52</v>
      </c>
      <c r="L114" s="273"/>
      <c r="M114" s="205">
        <v>70</v>
      </c>
      <c r="N114" s="22" t="s">
        <v>68</v>
      </c>
      <c r="O114" s="297">
        <f t="shared" si="27"/>
        <v>3</v>
      </c>
      <c r="P114" s="297">
        <v>6</v>
      </c>
      <c r="Q114" s="298">
        <f>H111</f>
        <v>32</v>
      </c>
      <c r="R114" s="17" t="e">
        <f>R113</f>
        <v>#REF!</v>
      </c>
      <c r="S114" s="299">
        <f t="shared" si="24"/>
        <v>0.21912753061224488</v>
      </c>
      <c r="T114" s="17" t="e">
        <f t="shared" si="25"/>
        <v>#REF!</v>
      </c>
      <c r="U114" s="19" t="e">
        <f t="shared" si="26"/>
        <v>#REF!</v>
      </c>
    </row>
    <row r="115" spans="6:22">
      <c r="F115" s="350" t="s">
        <v>193</v>
      </c>
      <c r="G115" s="351">
        <v>38</v>
      </c>
      <c r="H115" s="353">
        <v>46</v>
      </c>
      <c r="I115" s="353">
        <v>54</v>
      </c>
      <c r="J115" s="353">
        <v>58</v>
      </c>
      <c r="L115" s="273"/>
      <c r="M115" s="205">
        <v>70</v>
      </c>
      <c r="N115" s="27" t="s">
        <v>103</v>
      </c>
      <c r="O115" s="297">
        <f t="shared" si="27"/>
        <v>2</v>
      </c>
      <c r="P115" s="297">
        <v>5</v>
      </c>
      <c r="Q115" s="298">
        <f>I111</f>
        <v>40</v>
      </c>
      <c r="R115" s="17" t="e">
        <f>R113</f>
        <v>#REF!</v>
      </c>
      <c r="S115" s="299">
        <f t="shared" si="24"/>
        <v>6.2628428571428571E-2</v>
      </c>
      <c r="T115" s="17" t="e">
        <f t="shared" si="25"/>
        <v>#REF!</v>
      </c>
      <c r="U115" s="19" t="e">
        <f t="shared" si="26"/>
        <v>#REF!</v>
      </c>
    </row>
    <row r="116" spans="6:22">
      <c r="F116" s="350" t="s">
        <v>194</v>
      </c>
      <c r="G116" s="351">
        <v>42</v>
      </c>
      <c r="H116" s="353">
        <v>50</v>
      </c>
      <c r="I116" s="353">
        <v>58</v>
      </c>
      <c r="J116" s="353">
        <v>62</v>
      </c>
      <c r="L116" s="212" t="s">
        <v>195</v>
      </c>
      <c r="M116" s="205">
        <v>70</v>
      </c>
      <c r="N116" s="58" t="s">
        <v>67</v>
      </c>
      <c r="O116" s="58">
        <f>IF(N116="Excelente",1.5,IF(N116="Bueno",2,IF(N116="Intermedio",2.5,IF(N116="Regular",3,IF(N116="Deficiente",3.5,IF(N116="Malo",4,IF(N116="Muy malo",4.5,0)))))))</f>
        <v>4</v>
      </c>
      <c r="P116" s="58">
        <v>1</v>
      </c>
      <c r="Q116" s="59">
        <f>G112</f>
        <v>28</v>
      </c>
      <c r="R116" s="60" t="e">
        <f>+VLOOKUP(L116,#REF!,4,0)</f>
        <v>#REF!</v>
      </c>
      <c r="S116" s="61">
        <f t="shared" si="24"/>
        <v>0.52874951020408156</v>
      </c>
      <c r="T116" s="60" t="e">
        <f t="shared" si="25"/>
        <v>#REF!</v>
      </c>
      <c r="U116" s="67" t="e">
        <f t="shared" si="26"/>
        <v>#REF!</v>
      </c>
      <c r="V116" s="5" t="e">
        <f>U116-U115</f>
        <v>#REF!</v>
      </c>
    </row>
    <row r="117" spans="6:22">
      <c r="F117" s="350" t="s">
        <v>196</v>
      </c>
      <c r="G117" s="351">
        <v>43</v>
      </c>
      <c r="H117" s="353">
        <v>51</v>
      </c>
      <c r="I117" s="353">
        <v>59</v>
      </c>
      <c r="J117" s="353">
        <v>63</v>
      </c>
      <c r="L117" s="273"/>
      <c r="M117" s="205">
        <v>70</v>
      </c>
      <c r="N117" s="297" t="s">
        <v>68</v>
      </c>
      <c r="O117" s="297">
        <f>IF(N117="Excelente",1.5,IF(N117="Bueno",2,IF(N117="Intermedio",2.5,IF(N117="Regular",3,IF(N117="Deficiente",3.5,IF(N117="Malo",4,IF(N117="Muy malo",4.5,0)))))))</f>
        <v>3</v>
      </c>
      <c r="P117" s="297">
        <v>6</v>
      </c>
      <c r="Q117" s="298">
        <f>H112</f>
        <v>36</v>
      </c>
      <c r="R117" s="17" t="e">
        <f>R116</f>
        <v>#REF!</v>
      </c>
      <c r="S117" s="299">
        <f t="shared" si="24"/>
        <v>0.21912753061224488</v>
      </c>
      <c r="T117" s="17" t="e">
        <f t="shared" si="25"/>
        <v>#REF!</v>
      </c>
      <c r="U117" s="19" t="e">
        <f t="shared" si="26"/>
        <v>#REF!</v>
      </c>
    </row>
    <row r="118" spans="6:22">
      <c r="F118" s="350" t="s">
        <v>197</v>
      </c>
      <c r="G118" s="352">
        <v>55</v>
      </c>
      <c r="H118" s="353">
        <v>63</v>
      </c>
      <c r="I118" s="353">
        <v>71</v>
      </c>
      <c r="J118" s="353">
        <v>75</v>
      </c>
      <c r="L118" s="273"/>
      <c r="M118" s="205">
        <v>70</v>
      </c>
      <c r="N118" s="297" t="s">
        <v>103</v>
      </c>
      <c r="O118" s="297">
        <f>IF(N118="Excelente",1.5,IF(N118="Bueno",2,IF(N118="Intermedio",2.5,IF(N118="Regular",3,IF(N118="Deficiente",3.5,IF(N118="Malo",4,IF(N118="Muy malo",4.5,0)))))))</f>
        <v>2</v>
      </c>
      <c r="P118" s="297">
        <v>5</v>
      </c>
      <c r="Q118" s="298">
        <f>I112</f>
        <v>44</v>
      </c>
      <c r="R118" s="17" t="e">
        <f>R116</f>
        <v>#REF!</v>
      </c>
      <c r="S118" s="299">
        <f t="shared" si="24"/>
        <v>6.2628428571428571E-2</v>
      </c>
      <c r="T118" s="17" t="e">
        <f t="shared" si="25"/>
        <v>#REF!</v>
      </c>
      <c r="U118" s="19" t="e">
        <f t="shared" si="26"/>
        <v>#REF!</v>
      </c>
    </row>
    <row r="119" spans="6:22" s="161" customFormat="1">
      <c r="F119" s="350" t="s">
        <v>198</v>
      </c>
      <c r="G119" s="351">
        <v>54</v>
      </c>
      <c r="H119" s="353">
        <v>62</v>
      </c>
      <c r="I119" s="353">
        <v>70</v>
      </c>
      <c r="J119" s="353">
        <v>74</v>
      </c>
      <c r="L119" s="211" t="s">
        <v>199</v>
      </c>
      <c r="M119" s="204">
        <v>70</v>
      </c>
      <c r="N119" s="32" t="s">
        <v>68</v>
      </c>
      <c r="O119" s="32">
        <f t="shared" si="27"/>
        <v>3</v>
      </c>
      <c r="P119" s="32">
        <v>5</v>
      </c>
      <c r="Q119" s="16">
        <f>H113</f>
        <v>38</v>
      </c>
      <c r="R119" s="33" t="e">
        <f>+VLOOKUP(L119,#REF!,4,0)</f>
        <v>#REF!</v>
      </c>
      <c r="S119" s="34">
        <f t="shared" si="24"/>
        <v>0.21236140816326529</v>
      </c>
      <c r="T119" s="33" t="e">
        <f t="shared" si="25"/>
        <v>#REF!</v>
      </c>
      <c r="U119" s="19" t="e">
        <f t="shared" si="26"/>
        <v>#REF!</v>
      </c>
      <c r="V119" s="5" t="e">
        <f>U119-U118</f>
        <v>#REF!</v>
      </c>
    </row>
    <row r="120" spans="6:22" s="161" customFormat="1">
      <c r="F120" s="350" t="s">
        <v>200</v>
      </c>
      <c r="G120" s="351">
        <v>56</v>
      </c>
      <c r="H120" s="353">
        <v>64</v>
      </c>
      <c r="I120" s="353">
        <v>72</v>
      </c>
      <c r="J120" s="353">
        <v>76</v>
      </c>
      <c r="L120" s="300"/>
      <c r="M120" s="204">
        <v>70</v>
      </c>
      <c r="N120" s="301" t="s">
        <v>103</v>
      </c>
      <c r="O120" s="301">
        <f t="shared" si="27"/>
        <v>2</v>
      </c>
      <c r="P120" s="301">
        <v>4</v>
      </c>
      <c r="Q120" s="298">
        <f>I113</f>
        <v>46</v>
      </c>
      <c r="R120" s="33" t="e">
        <f>R119</f>
        <v>#REF!</v>
      </c>
      <c r="S120" s="302">
        <f t="shared" si="24"/>
        <v>5.4784142857142858E-2</v>
      </c>
      <c r="T120" s="33" t="e">
        <f t="shared" si="25"/>
        <v>#REF!</v>
      </c>
      <c r="U120" s="19" t="e">
        <f t="shared" si="26"/>
        <v>#REF!</v>
      </c>
    </row>
    <row r="121" spans="6:22" s="161" customFormat="1">
      <c r="F121" s="350" t="s">
        <v>201</v>
      </c>
      <c r="G121" s="351">
        <v>59</v>
      </c>
      <c r="H121" s="351">
        <v>67</v>
      </c>
      <c r="I121" s="353">
        <v>75</v>
      </c>
      <c r="J121" s="353">
        <v>79</v>
      </c>
      <c r="L121" s="300"/>
      <c r="M121" s="204">
        <v>70</v>
      </c>
      <c r="N121" s="301" t="s">
        <v>70</v>
      </c>
      <c r="O121" s="301">
        <f t="shared" si="27"/>
        <v>1.5</v>
      </c>
      <c r="P121" s="301">
        <v>3</v>
      </c>
      <c r="Q121" s="298">
        <f>J113</f>
        <v>50</v>
      </c>
      <c r="R121" s="33" t="e">
        <f>R119</f>
        <v>#REF!</v>
      </c>
      <c r="S121" s="302">
        <f t="shared" si="24"/>
        <v>2.2600367346938776E-2</v>
      </c>
      <c r="T121" s="33" t="e">
        <f t="shared" si="25"/>
        <v>#REF!</v>
      </c>
      <c r="U121" s="19" t="e">
        <f t="shared" si="26"/>
        <v>#REF!</v>
      </c>
    </row>
    <row r="122" spans="6:22" s="161" customFormat="1">
      <c r="F122" s="350" t="s">
        <v>202</v>
      </c>
      <c r="G122" s="352">
        <v>70</v>
      </c>
      <c r="H122" s="351">
        <v>78</v>
      </c>
      <c r="I122" s="353">
        <v>85</v>
      </c>
      <c r="J122" s="353">
        <v>90</v>
      </c>
      <c r="L122" s="211" t="s">
        <v>203</v>
      </c>
      <c r="M122" s="204">
        <v>100</v>
      </c>
      <c r="N122" s="32" t="s">
        <v>68</v>
      </c>
      <c r="O122" s="32">
        <f t="shared" ref="O122:O130" si="28">IF(N122="Excelente",1.5,IF(N122="Bueno",2,IF(N122="Intermedio",2.5,IF(N122="Regular",3,IF(N122="Deficiente",3.5,IF(N122="Malo",4,IF(N122="Muy malo",4.5,0)))))))</f>
        <v>3</v>
      </c>
      <c r="P122" s="32">
        <v>7</v>
      </c>
      <c r="Q122" s="16">
        <f>H114</f>
        <v>40</v>
      </c>
      <c r="R122" s="33" t="e">
        <f>+VLOOKUP(L122,#REF!,4,0)</f>
        <v>#REF!</v>
      </c>
      <c r="S122" s="34">
        <f t="shared" si="24"/>
        <v>0.21169399999999999</v>
      </c>
      <c r="T122" s="33" t="e">
        <f t="shared" si="25"/>
        <v>#REF!</v>
      </c>
      <c r="U122" s="19" t="e">
        <f t="shared" si="26"/>
        <v>#REF!</v>
      </c>
    </row>
    <row r="123" spans="6:22">
      <c r="F123" s="350" t="s">
        <v>204</v>
      </c>
      <c r="G123" s="351">
        <v>77</v>
      </c>
      <c r="H123" s="351">
        <v>85</v>
      </c>
      <c r="I123" s="353">
        <v>93</v>
      </c>
      <c r="J123" s="353">
        <v>97</v>
      </c>
      <c r="L123" s="300"/>
      <c r="M123" s="204">
        <v>100</v>
      </c>
      <c r="N123" s="301" t="s">
        <v>103</v>
      </c>
      <c r="O123" s="301">
        <f t="shared" si="28"/>
        <v>2</v>
      </c>
      <c r="P123" s="301">
        <v>5</v>
      </c>
      <c r="Q123" s="298">
        <f>I114</f>
        <v>48</v>
      </c>
      <c r="R123" s="33" t="e">
        <f>R122</f>
        <v>#REF!</v>
      </c>
      <c r="S123" s="302">
        <f t="shared" si="24"/>
        <v>5.0937000000000003E-2</v>
      </c>
      <c r="T123" s="33" t="e">
        <f t="shared" si="25"/>
        <v>#REF!</v>
      </c>
      <c r="U123" s="19" t="e">
        <f t="shared" si="26"/>
        <v>#REF!</v>
      </c>
    </row>
    <row r="124" spans="6:22">
      <c r="L124" s="300"/>
      <c r="M124" s="204">
        <v>100</v>
      </c>
      <c r="N124" s="301" t="s">
        <v>70</v>
      </c>
      <c r="O124" s="301">
        <f t="shared" si="28"/>
        <v>1.5</v>
      </c>
      <c r="P124" s="301">
        <v>3</v>
      </c>
      <c r="Q124" s="298">
        <f>J114</f>
        <v>52</v>
      </c>
      <c r="R124" s="33" t="e">
        <f>R122</f>
        <v>#REF!</v>
      </c>
      <c r="S124" s="302">
        <f t="shared" si="24"/>
        <v>1.5706000000000001E-2</v>
      </c>
      <c r="T124" s="33" t="e">
        <f t="shared" si="25"/>
        <v>#REF!</v>
      </c>
      <c r="U124" s="19" t="e">
        <f t="shared" si="26"/>
        <v>#REF!</v>
      </c>
    </row>
    <row r="125" spans="6:22">
      <c r="L125" s="211" t="s">
        <v>205</v>
      </c>
      <c r="M125" s="204">
        <v>100</v>
      </c>
      <c r="N125" s="32" t="s">
        <v>68</v>
      </c>
      <c r="O125" s="32">
        <f t="shared" si="28"/>
        <v>3</v>
      </c>
      <c r="P125" s="32">
        <v>7</v>
      </c>
      <c r="Q125" s="16">
        <f>H115</f>
        <v>46</v>
      </c>
      <c r="R125" s="33" t="e">
        <f>+VLOOKUP(L125,#REF!,4,0)</f>
        <v>#REF!</v>
      </c>
      <c r="S125" s="34">
        <f t="shared" si="24"/>
        <v>0.21169399999999999</v>
      </c>
      <c r="T125" s="33" t="e">
        <f t="shared" si="25"/>
        <v>#REF!</v>
      </c>
      <c r="U125" s="19" t="e">
        <f t="shared" si="26"/>
        <v>#REF!</v>
      </c>
      <c r="V125" s="5" t="e">
        <f>U125-U124</f>
        <v>#REF!</v>
      </c>
    </row>
    <row r="126" spans="6:22">
      <c r="L126" s="300"/>
      <c r="M126" s="204">
        <v>100</v>
      </c>
      <c r="N126" s="301" t="s">
        <v>103</v>
      </c>
      <c r="O126" s="301">
        <f t="shared" si="28"/>
        <v>2</v>
      </c>
      <c r="P126" s="301">
        <v>5</v>
      </c>
      <c r="Q126" s="298">
        <f>I115</f>
        <v>54</v>
      </c>
      <c r="R126" s="33" t="e">
        <f>R125</f>
        <v>#REF!</v>
      </c>
      <c r="S126" s="302">
        <f t="shared" si="24"/>
        <v>5.0937000000000003E-2</v>
      </c>
      <c r="T126" s="33" t="e">
        <f t="shared" si="25"/>
        <v>#REF!</v>
      </c>
      <c r="U126" s="19" t="e">
        <f t="shared" si="26"/>
        <v>#REF!</v>
      </c>
    </row>
    <row r="127" spans="6:22" s="161" customFormat="1">
      <c r="L127" s="300"/>
      <c r="M127" s="204">
        <v>100</v>
      </c>
      <c r="N127" s="301" t="s">
        <v>70</v>
      </c>
      <c r="O127" s="301">
        <f t="shared" si="28"/>
        <v>1.5</v>
      </c>
      <c r="P127" s="301">
        <v>3</v>
      </c>
      <c r="Q127" s="298">
        <f>J115</f>
        <v>58</v>
      </c>
      <c r="R127" s="33" t="e">
        <f>R125</f>
        <v>#REF!</v>
      </c>
      <c r="S127" s="302">
        <f t="shared" si="24"/>
        <v>1.5706000000000001E-2</v>
      </c>
      <c r="T127" s="33" t="e">
        <f t="shared" si="25"/>
        <v>#REF!</v>
      </c>
      <c r="U127" s="19" t="e">
        <f t="shared" si="26"/>
        <v>#REF!</v>
      </c>
    </row>
    <row r="128" spans="6:22" s="161" customFormat="1">
      <c r="L128" s="212" t="s">
        <v>206</v>
      </c>
      <c r="M128" s="205">
        <v>100</v>
      </c>
      <c r="N128" s="58" t="s">
        <v>68</v>
      </c>
      <c r="O128" s="58">
        <f t="shared" si="28"/>
        <v>3</v>
      </c>
      <c r="P128" s="58">
        <v>7</v>
      </c>
      <c r="Q128" s="59">
        <f>H116</f>
        <v>50</v>
      </c>
      <c r="R128" s="60" t="e">
        <f>+VLOOKUP(L128,#REF!,4,0)</f>
        <v>#REF!</v>
      </c>
      <c r="S128" s="61">
        <f t="shared" si="24"/>
        <v>0.21169399999999999</v>
      </c>
      <c r="T128" s="60" t="e">
        <f t="shared" si="25"/>
        <v>#REF!</v>
      </c>
      <c r="U128" s="67" t="e">
        <f t="shared" si="26"/>
        <v>#REF!</v>
      </c>
      <c r="V128" s="5" t="e">
        <f>U128-U127</f>
        <v>#REF!</v>
      </c>
    </row>
    <row r="129" spans="6:22" s="161" customFormat="1" ht="15.75">
      <c r="F129" s="442"/>
      <c r="G129" s="624"/>
      <c r="H129" s="624"/>
      <c r="I129" s="624"/>
      <c r="J129" s="624"/>
      <c r="L129" s="273"/>
      <c r="M129" s="205">
        <v>100</v>
      </c>
      <c r="N129" s="297" t="s">
        <v>103</v>
      </c>
      <c r="O129" s="297">
        <f t="shared" si="28"/>
        <v>2</v>
      </c>
      <c r="P129" s="297">
        <v>5</v>
      </c>
      <c r="Q129" s="298">
        <f>I116</f>
        <v>58</v>
      </c>
      <c r="R129" s="17" t="e">
        <f>R128</f>
        <v>#REF!</v>
      </c>
      <c r="S129" s="299">
        <f t="shared" si="24"/>
        <v>5.0937000000000003E-2</v>
      </c>
      <c r="T129" s="17" t="e">
        <f t="shared" si="25"/>
        <v>#REF!</v>
      </c>
      <c r="U129" s="19" t="e">
        <f t="shared" si="26"/>
        <v>#REF!</v>
      </c>
    </row>
    <row r="130" spans="6:22" s="161" customFormat="1" ht="15.75">
      <c r="F130" s="442"/>
      <c r="G130" s="443"/>
      <c r="H130" s="443"/>
      <c r="I130" s="443"/>
      <c r="J130" s="443"/>
      <c r="L130" s="273"/>
      <c r="M130" s="205">
        <v>100</v>
      </c>
      <c r="N130" s="297" t="s">
        <v>70</v>
      </c>
      <c r="O130" s="297">
        <f t="shared" si="28"/>
        <v>1.5</v>
      </c>
      <c r="P130" s="297">
        <v>3</v>
      </c>
      <c r="Q130" s="298">
        <f>J116</f>
        <v>62</v>
      </c>
      <c r="R130" s="17" t="e">
        <f>R128</f>
        <v>#REF!</v>
      </c>
      <c r="S130" s="299">
        <f t="shared" si="24"/>
        <v>1.5706000000000001E-2</v>
      </c>
      <c r="T130" s="17" t="e">
        <f t="shared" si="25"/>
        <v>#REF!</v>
      </c>
      <c r="U130" s="19" t="e">
        <f t="shared" si="26"/>
        <v>#REF!</v>
      </c>
    </row>
    <row r="131" spans="6:22">
      <c r="F131" s="444"/>
      <c r="G131" s="445"/>
      <c r="H131" s="445"/>
      <c r="I131" s="445"/>
      <c r="J131" s="445"/>
      <c r="L131" s="212" t="s">
        <v>207</v>
      </c>
      <c r="M131" s="205">
        <v>100</v>
      </c>
      <c r="N131" s="58" t="s">
        <v>68</v>
      </c>
      <c r="O131" s="58">
        <f t="shared" si="27"/>
        <v>3</v>
      </c>
      <c r="P131" s="58">
        <v>7</v>
      </c>
      <c r="Q131" s="59">
        <f>H117</f>
        <v>51</v>
      </c>
      <c r="R131" s="60" t="e">
        <f>+VLOOKUP(L131,#REF!,4,0)</f>
        <v>#REF!</v>
      </c>
      <c r="S131" s="61">
        <f t="shared" si="24"/>
        <v>0.21169399999999999</v>
      </c>
      <c r="T131" s="60" t="e">
        <f t="shared" si="25"/>
        <v>#REF!</v>
      </c>
      <c r="U131" s="67" t="e">
        <f t="shared" si="26"/>
        <v>#REF!</v>
      </c>
      <c r="V131" s="5" t="e">
        <f>U131-U130</f>
        <v>#REF!</v>
      </c>
    </row>
    <row r="132" spans="6:22">
      <c r="F132" s="444"/>
      <c r="G132" s="445"/>
      <c r="H132" s="445"/>
      <c r="I132" s="445"/>
      <c r="J132" s="445"/>
      <c r="L132" s="273"/>
      <c r="M132" s="205">
        <v>100</v>
      </c>
      <c r="N132" s="297" t="s">
        <v>103</v>
      </c>
      <c r="O132" s="297">
        <f t="shared" si="27"/>
        <v>2</v>
      </c>
      <c r="P132" s="297">
        <v>5</v>
      </c>
      <c r="Q132" s="298">
        <f>I117</f>
        <v>59</v>
      </c>
      <c r="R132" s="17" t="e">
        <f>R131</f>
        <v>#REF!</v>
      </c>
      <c r="S132" s="299">
        <f t="shared" si="24"/>
        <v>5.0937000000000003E-2</v>
      </c>
      <c r="T132" s="17" t="e">
        <f t="shared" si="25"/>
        <v>#REF!</v>
      </c>
      <c r="U132" s="19" t="e">
        <f t="shared" si="26"/>
        <v>#REF!</v>
      </c>
    </row>
    <row r="133" spans="6:22">
      <c r="F133" s="444"/>
      <c r="G133" s="445"/>
      <c r="H133" s="445"/>
      <c r="I133" s="445"/>
      <c r="J133" s="445"/>
      <c r="L133" s="273"/>
      <c r="M133" s="205">
        <v>100</v>
      </c>
      <c r="N133" s="297" t="s">
        <v>70</v>
      </c>
      <c r="O133" s="297">
        <f t="shared" si="27"/>
        <v>1.5</v>
      </c>
      <c r="P133" s="297">
        <v>3</v>
      </c>
      <c r="Q133" s="298">
        <f>J117</f>
        <v>63</v>
      </c>
      <c r="R133" s="17" t="e">
        <f>R131</f>
        <v>#REF!</v>
      </c>
      <c r="S133" s="299">
        <f t="shared" si="24"/>
        <v>1.5706000000000001E-2</v>
      </c>
      <c r="T133" s="17" t="e">
        <f t="shared" si="25"/>
        <v>#REF!</v>
      </c>
      <c r="U133" s="19" t="e">
        <f t="shared" si="26"/>
        <v>#REF!</v>
      </c>
    </row>
    <row r="134" spans="6:22">
      <c r="F134" s="444"/>
      <c r="G134" s="445"/>
      <c r="H134" s="445"/>
      <c r="I134" s="445"/>
      <c r="J134" s="445"/>
      <c r="L134" s="212" t="s">
        <v>208</v>
      </c>
      <c r="M134" s="205">
        <v>100</v>
      </c>
      <c r="N134" s="58" t="s">
        <v>68</v>
      </c>
      <c r="O134" s="58">
        <f t="shared" ref="O134:O142" si="29">IF(N134="Excelente",1.5,IF(N134="Bueno",2,IF(N134="Intermedio",2.5,IF(N134="Regular",3,IF(N134="Deficiente",3.5,IF(N134="Malo",4,IF(N134="Muy malo",4.5,0)))))))</f>
        <v>3</v>
      </c>
      <c r="P134" s="58">
        <v>7</v>
      </c>
      <c r="Q134" s="59">
        <f>H118</f>
        <v>63</v>
      </c>
      <c r="R134" s="60" t="e">
        <f>+VLOOKUP(L134,#REF!,4,0)</f>
        <v>#REF!</v>
      </c>
      <c r="S134" s="61">
        <f t="shared" si="24"/>
        <v>0.21169399999999999</v>
      </c>
      <c r="T134" s="60" t="e">
        <f t="shared" si="25"/>
        <v>#REF!</v>
      </c>
      <c r="U134" s="67" t="e">
        <f t="shared" si="26"/>
        <v>#REF!</v>
      </c>
      <c r="V134" s="5" t="e">
        <f>U134-U133</f>
        <v>#REF!</v>
      </c>
    </row>
    <row r="135" spans="6:22">
      <c r="F135" s="444"/>
      <c r="G135" s="445"/>
      <c r="H135" s="445"/>
      <c r="I135" s="445"/>
      <c r="J135" s="445"/>
      <c r="L135" s="273"/>
      <c r="M135" s="205">
        <v>100</v>
      </c>
      <c r="N135" s="297" t="s">
        <v>103</v>
      </c>
      <c r="O135" s="297">
        <f t="shared" si="29"/>
        <v>2</v>
      </c>
      <c r="P135" s="297">
        <v>5</v>
      </c>
      <c r="Q135" s="298">
        <f>I118</f>
        <v>71</v>
      </c>
      <c r="R135" s="17" t="e">
        <f>R134</f>
        <v>#REF!</v>
      </c>
      <c r="S135" s="299">
        <f t="shared" si="24"/>
        <v>5.0937000000000003E-2</v>
      </c>
      <c r="T135" s="17" t="e">
        <f t="shared" si="25"/>
        <v>#REF!</v>
      </c>
      <c r="U135" s="19" t="e">
        <f t="shared" si="26"/>
        <v>#REF!</v>
      </c>
    </row>
    <row r="136" spans="6:22">
      <c r="F136" s="444"/>
      <c r="G136" s="445"/>
      <c r="H136" s="445"/>
      <c r="I136" s="445"/>
      <c r="J136" s="445"/>
      <c r="L136" s="273"/>
      <c r="M136" s="205">
        <v>100</v>
      </c>
      <c r="N136" s="297" t="s">
        <v>70</v>
      </c>
      <c r="O136" s="297">
        <f t="shared" si="29"/>
        <v>1.5</v>
      </c>
      <c r="P136" s="297">
        <v>3</v>
      </c>
      <c r="Q136" s="298">
        <f>J118</f>
        <v>75</v>
      </c>
      <c r="R136" s="17" t="e">
        <f>R134</f>
        <v>#REF!</v>
      </c>
      <c r="S136" s="299">
        <f t="shared" si="24"/>
        <v>1.5706000000000001E-2</v>
      </c>
      <c r="T136" s="17" t="e">
        <f t="shared" si="25"/>
        <v>#REF!</v>
      </c>
      <c r="U136" s="19" t="e">
        <f t="shared" si="26"/>
        <v>#REF!</v>
      </c>
    </row>
    <row r="137" spans="6:22">
      <c r="F137" s="444"/>
      <c r="G137" s="445"/>
      <c r="H137" s="445"/>
      <c r="I137" s="445"/>
      <c r="J137" s="445"/>
      <c r="L137" s="211" t="s">
        <v>209</v>
      </c>
      <c r="M137" s="204">
        <v>100</v>
      </c>
      <c r="N137" s="32" t="s">
        <v>68</v>
      </c>
      <c r="O137" s="32">
        <f t="shared" si="29"/>
        <v>3</v>
      </c>
      <c r="P137" s="32">
        <v>7</v>
      </c>
      <c r="Q137" s="16">
        <f>H119</f>
        <v>62</v>
      </c>
      <c r="R137" s="33" t="e">
        <f>+VLOOKUP(L137,#REF!,4,0)</f>
        <v>#REF!</v>
      </c>
      <c r="S137" s="34">
        <f t="shared" si="24"/>
        <v>0.21169399999999999</v>
      </c>
      <c r="T137" s="33" t="e">
        <f t="shared" si="25"/>
        <v>#REF!</v>
      </c>
      <c r="U137" s="19" t="e">
        <f t="shared" si="26"/>
        <v>#REF!</v>
      </c>
      <c r="V137" s="5" t="e">
        <f>U137-U136</f>
        <v>#REF!</v>
      </c>
    </row>
    <row r="138" spans="6:22">
      <c r="F138" s="444"/>
      <c r="G138" s="445"/>
      <c r="H138" s="445"/>
      <c r="I138" s="445"/>
      <c r="J138" s="445"/>
      <c r="L138" s="300"/>
      <c r="M138" s="204">
        <v>100</v>
      </c>
      <c r="N138" s="301" t="s">
        <v>103</v>
      </c>
      <c r="O138" s="301">
        <f t="shared" si="29"/>
        <v>2</v>
      </c>
      <c r="P138" s="301">
        <v>5</v>
      </c>
      <c r="Q138" s="298">
        <f>I119</f>
        <v>70</v>
      </c>
      <c r="R138" s="33" t="e">
        <f>R137</f>
        <v>#REF!</v>
      </c>
      <c r="S138" s="302">
        <f t="shared" si="24"/>
        <v>5.0937000000000003E-2</v>
      </c>
      <c r="T138" s="33" t="e">
        <f t="shared" si="25"/>
        <v>#REF!</v>
      </c>
      <c r="U138" s="19" t="e">
        <f t="shared" si="26"/>
        <v>#REF!</v>
      </c>
    </row>
    <row r="139" spans="6:22">
      <c r="F139" s="444"/>
      <c r="G139" s="445"/>
      <c r="H139" s="445"/>
      <c r="I139" s="445"/>
      <c r="J139" s="445"/>
      <c r="L139" s="300"/>
      <c r="M139" s="204">
        <v>100</v>
      </c>
      <c r="N139" s="301" t="s">
        <v>70</v>
      </c>
      <c r="O139" s="301">
        <f t="shared" si="29"/>
        <v>1.5</v>
      </c>
      <c r="P139" s="301">
        <v>3</v>
      </c>
      <c r="Q139" s="298">
        <f>J119</f>
        <v>74</v>
      </c>
      <c r="R139" s="33" t="e">
        <f>R137</f>
        <v>#REF!</v>
      </c>
      <c r="S139" s="302">
        <f t="shared" si="24"/>
        <v>1.5706000000000001E-2</v>
      </c>
      <c r="T139" s="33" t="e">
        <f t="shared" si="25"/>
        <v>#REF!</v>
      </c>
      <c r="U139" s="19" t="e">
        <f t="shared" si="26"/>
        <v>#REF!</v>
      </c>
    </row>
    <row r="140" spans="6:22">
      <c r="F140" s="444"/>
      <c r="G140" s="445"/>
      <c r="H140" s="445"/>
      <c r="I140" s="445"/>
      <c r="J140" s="445"/>
      <c r="L140" s="212" t="s">
        <v>210</v>
      </c>
      <c r="M140" s="205">
        <v>70</v>
      </c>
      <c r="N140" s="58" t="s">
        <v>68</v>
      </c>
      <c r="O140" s="58">
        <f t="shared" si="29"/>
        <v>3</v>
      </c>
      <c r="P140" s="58">
        <v>5</v>
      </c>
      <c r="Q140" s="59">
        <f>H120</f>
        <v>64</v>
      </c>
      <c r="R140" s="60" t="e">
        <f>+VLOOKUP(L140,#REF!,4,0)</f>
        <v>#REF!</v>
      </c>
      <c r="S140" s="61">
        <f t="shared" si="24"/>
        <v>0.21236140816326529</v>
      </c>
      <c r="T140" s="60" t="e">
        <f t="shared" si="25"/>
        <v>#REF!</v>
      </c>
      <c r="U140" s="67" t="e">
        <f t="shared" si="26"/>
        <v>#REF!</v>
      </c>
      <c r="V140" s="5" t="e">
        <f>U140-U139</f>
        <v>#REF!</v>
      </c>
    </row>
    <row r="141" spans="6:22">
      <c r="F141" s="444"/>
      <c r="G141" s="445"/>
      <c r="H141" s="445"/>
      <c r="I141" s="445"/>
      <c r="J141" s="445"/>
      <c r="L141" s="273"/>
      <c r="M141" s="205">
        <v>70</v>
      </c>
      <c r="N141" s="297" t="s">
        <v>103</v>
      </c>
      <c r="O141" s="297">
        <f t="shared" si="29"/>
        <v>2</v>
      </c>
      <c r="P141" s="297">
        <v>4</v>
      </c>
      <c r="Q141" s="298">
        <f>I120</f>
        <v>72</v>
      </c>
      <c r="R141" s="17" t="e">
        <f>R140</f>
        <v>#REF!</v>
      </c>
      <c r="S141" s="299">
        <f t="shared" si="24"/>
        <v>5.4784142857142858E-2</v>
      </c>
      <c r="T141" s="17" t="e">
        <f t="shared" si="25"/>
        <v>#REF!</v>
      </c>
      <c r="U141" s="19" t="e">
        <f t="shared" si="26"/>
        <v>#REF!</v>
      </c>
    </row>
    <row r="142" spans="6:22">
      <c r="F142" s="444"/>
      <c r="G142" s="445"/>
      <c r="H142" s="445"/>
      <c r="I142" s="445"/>
      <c r="J142" s="445"/>
      <c r="L142" s="273"/>
      <c r="M142" s="205">
        <v>70</v>
      </c>
      <c r="N142" s="297" t="s">
        <v>70</v>
      </c>
      <c r="O142" s="297">
        <f t="shared" si="29"/>
        <v>1.5</v>
      </c>
      <c r="P142" s="297">
        <v>1</v>
      </c>
      <c r="Q142" s="298">
        <f>J120</f>
        <v>76</v>
      </c>
      <c r="R142" s="17" t="e">
        <f>R140</f>
        <v>#REF!</v>
      </c>
      <c r="S142" s="299">
        <f t="shared" si="24"/>
        <v>7.5040408163265316E-3</v>
      </c>
      <c r="T142" s="17" t="e">
        <f t="shared" si="25"/>
        <v>#REF!</v>
      </c>
      <c r="U142" s="19" t="e">
        <f t="shared" si="26"/>
        <v>#REF!</v>
      </c>
    </row>
    <row r="143" spans="6:22">
      <c r="F143" s="444"/>
      <c r="G143" s="445"/>
      <c r="H143" s="445"/>
      <c r="I143" s="445"/>
      <c r="J143" s="445"/>
      <c r="L143" s="211" t="s">
        <v>211</v>
      </c>
      <c r="M143" s="204">
        <v>100</v>
      </c>
      <c r="N143" s="32" t="s">
        <v>103</v>
      </c>
      <c r="O143" s="32">
        <f t="shared" si="27"/>
        <v>2</v>
      </c>
      <c r="P143" s="32">
        <v>5</v>
      </c>
      <c r="Q143" s="16">
        <f>I121</f>
        <v>75</v>
      </c>
      <c r="R143" s="33" t="e">
        <f>+VLOOKUP(L143,#REF!,4,0)</f>
        <v>#REF!</v>
      </c>
      <c r="S143" s="34">
        <f t="shared" si="24"/>
        <v>5.0937000000000003E-2</v>
      </c>
      <c r="T143" s="33" t="e">
        <f t="shared" si="25"/>
        <v>#REF!</v>
      </c>
      <c r="U143" s="19" t="e">
        <f t="shared" si="26"/>
        <v>#REF!</v>
      </c>
    </row>
    <row r="144" spans="6:22">
      <c r="F144" s="444"/>
      <c r="G144" s="445"/>
      <c r="H144" s="445"/>
      <c r="I144" s="445"/>
      <c r="J144" s="445"/>
      <c r="L144" s="300"/>
      <c r="M144" s="204">
        <v>100</v>
      </c>
      <c r="N144" s="301" t="s">
        <v>70</v>
      </c>
      <c r="O144" s="301">
        <f t="shared" si="27"/>
        <v>1.5</v>
      </c>
      <c r="P144" s="301">
        <v>3</v>
      </c>
      <c r="Q144" s="298">
        <f>J121</f>
        <v>79</v>
      </c>
      <c r="R144" s="33" t="e">
        <f>R143</f>
        <v>#REF!</v>
      </c>
      <c r="S144" s="302">
        <f t="shared" si="24"/>
        <v>1.5706000000000001E-2</v>
      </c>
      <c r="T144" s="33" t="e">
        <f t="shared" si="25"/>
        <v>#REF!</v>
      </c>
      <c r="U144" s="19" t="e">
        <f t="shared" si="26"/>
        <v>#REF!</v>
      </c>
    </row>
    <row r="145" spans="6:21">
      <c r="L145" s="211" t="s">
        <v>212</v>
      </c>
      <c r="M145" s="204">
        <v>100</v>
      </c>
      <c r="N145" s="32" t="s">
        <v>103</v>
      </c>
      <c r="O145" s="32">
        <f>IF(N145="Excelente",1.5,IF(N145="Bueno",2,IF(N145="Intermedio",2.5,IF(N145="Regular",3,IF(N145="Deficiente",3.5,IF(N145="Malo",4,IF(N145="Muy malo",4.5,0)))))))</f>
        <v>2</v>
      </c>
      <c r="P145" s="32">
        <v>5</v>
      </c>
      <c r="Q145" s="16">
        <f>I122</f>
        <v>85</v>
      </c>
      <c r="R145" s="33" t="e">
        <f>+VLOOKUP(L145,#REF!,4,0)</f>
        <v>#REF!</v>
      </c>
      <c r="S145" s="34">
        <f t="shared" si="24"/>
        <v>5.0937000000000003E-2</v>
      </c>
      <c r="T145" s="33" t="e">
        <f t="shared" si="25"/>
        <v>#REF!</v>
      </c>
      <c r="U145" s="19" t="e">
        <f t="shared" si="26"/>
        <v>#REF!</v>
      </c>
    </row>
    <row r="146" spans="6:21">
      <c r="L146" s="300"/>
      <c r="M146" s="204">
        <v>100</v>
      </c>
      <c r="N146" s="301" t="s">
        <v>70</v>
      </c>
      <c r="O146" s="301">
        <f>IF(N146="Excelente",1.5,IF(N146="Bueno",2,IF(N146="Intermedio",2.5,IF(N146="Regular",3,IF(N146="Deficiente",3.5,IF(N146="Malo",4,IF(N146="Muy malo",4.5,0)))))))</f>
        <v>1.5</v>
      </c>
      <c r="P146" s="301">
        <v>3</v>
      </c>
      <c r="Q146" s="298">
        <f>J122</f>
        <v>90</v>
      </c>
      <c r="R146" s="33" t="e">
        <f>R145</f>
        <v>#REF!</v>
      </c>
      <c r="S146" s="302">
        <f t="shared" si="24"/>
        <v>1.5706000000000001E-2</v>
      </c>
      <c r="T146" s="33" t="e">
        <f t="shared" si="25"/>
        <v>#REF!</v>
      </c>
      <c r="U146" s="19" t="e">
        <f t="shared" si="26"/>
        <v>#REF!</v>
      </c>
    </row>
    <row r="147" spans="6:21">
      <c r="L147" s="211" t="s">
        <v>213</v>
      </c>
      <c r="M147" s="204">
        <v>100</v>
      </c>
      <c r="N147" s="32" t="s">
        <v>103</v>
      </c>
      <c r="O147" s="32">
        <f t="shared" si="27"/>
        <v>2</v>
      </c>
      <c r="P147" s="32">
        <v>5</v>
      </c>
      <c r="Q147" s="16">
        <f>I123</f>
        <v>93</v>
      </c>
      <c r="R147" s="33" t="e">
        <f>+VLOOKUP(L147,#REF!,4,0)</f>
        <v>#REF!</v>
      </c>
      <c r="S147" s="34">
        <f t="shared" si="24"/>
        <v>5.0937000000000003E-2</v>
      </c>
      <c r="T147" s="33" t="e">
        <f t="shared" si="25"/>
        <v>#REF!</v>
      </c>
      <c r="U147" s="19" t="e">
        <f t="shared" si="26"/>
        <v>#REF!</v>
      </c>
    </row>
    <row r="148" spans="6:21">
      <c r="L148" s="300"/>
      <c r="M148" s="204">
        <v>100</v>
      </c>
      <c r="N148" s="301" t="s">
        <v>70</v>
      </c>
      <c r="O148" s="301">
        <f t="shared" si="27"/>
        <v>1.5</v>
      </c>
      <c r="P148" s="301">
        <v>3</v>
      </c>
      <c r="Q148" s="298">
        <f>J123</f>
        <v>97</v>
      </c>
      <c r="R148" s="33" t="e">
        <f>R147</f>
        <v>#REF!</v>
      </c>
      <c r="S148" s="302">
        <f t="shared" si="24"/>
        <v>1.5706000000000001E-2</v>
      </c>
      <c r="T148" s="33" t="e">
        <f t="shared" si="25"/>
        <v>#REF!</v>
      </c>
      <c r="U148" s="19" t="e">
        <f t="shared" si="26"/>
        <v>#REF!</v>
      </c>
    </row>
    <row r="149" spans="6:21" ht="15.75" thickBot="1">
      <c r="L149" s="421"/>
      <c r="M149" s="422"/>
      <c r="N149" s="423"/>
      <c r="O149" s="423"/>
      <c r="P149" s="423"/>
      <c r="Q149" s="424"/>
      <c r="R149" s="425"/>
      <c r="S149" s="426"/>
      <c r="T149" s="425"/>
      <c r="U149" s="427"/>
    </row>
    <row r="150" spans="6:21" ht="16.5" thickBot="1">
      <c r="F150" s="347" t="s">
        <v>63</v>
      </c>
      <c r="G150" s="622" t="s">
        <v>60</v>
      </c>
      <c r="H150" s="623"/>
      <c r="I150" s="623"/>
      <c r="J150" s="623"/>
      <c r="L150" s="428" t="s">
        <v>214</v>
      </c>
      <c r="M150" s="429"/>
      <c r="N150" s="429"/>
      <c r="O150" s="429"/>
      <c r="P150" s="429"/>
      <c r="Q150" s="429"/>
      <c r="R150" s="429"/>
      <c r="S150" s="429"/>
      <c r="T150" s="429"/>
      <c r="U150" s="430"/>
    </row>
    <row r="151" spans="6:21" ht="45">
      <c r="F151" s="348"/>
      <c r="G151" s="349" t="s">
        <v>67</v>
      </c>
      <c r="H151" s="349" t="s">
        <v>68</v>
      </c>
      <c r="I151" s="349" t="s">
        <v>69</v>
      </c>
      <c r="J151" s="349" t="s">
        <v>70</v>
      </c>
      <c r="L151" s="431" t="s">
        <v>145</v>
      </c>
      <c r="M151" s="432" t="s">
        <v>72</v>
      </c>
      <c r="N151" s="433" t="s">
        <v>73</v>
      </c>
      <c r="O151" s="434"/>
      <c r="P151" s="432" t="s">
        <v>74</v>
      </c>
      <c r="Q151" s="435" t="s">
        <v>18</v>
      </c>
      <c r="R151" s="436" t="s">
        <v>75</v>
      </c>
      <c r="S151" s="437" t="s">
        <v>76</v>
      </c>
      <c r="T151" s="438" t="s">
        <v>77</v>
      </c>
      <c r="U151" s="439" t="s">
        <v>78</v>
      </c>
    </row>
    <row r="152" spans="6:21">
      <c r="F152" s="417" t="s">
        <v>186</v>
      </c>
      <c r="G152" s="353">
        <v>21</v>
      </c>
      <c r="H152" s="353">
        <v>29</v>
      </c>
      <c r="I152" s="353">
        <v>37</v>
      </c>
      <c r="J152" s="351">
        <v>41</v>
      </c>
      <c r="L152" s="446" t="s">
        <v>187</v>
      </c>
      <c r="M152" s="447">
        <v>70</v>
      </c>
      <c r="N152" s="448" t="s">
        <v>67</v>
      </c>
      <c r="O152" s="448">
        <f>IF(N152="Excelente",1.5,IF(N152="Bueno",2,IF(N152="Intermedio",2.5,IF(N152="Regular",3,IF(N152="Deficiente",3.5,IF(N152="Malo",4,IF(N152="Muy malo",4.5,0)))))))</f>
        <v>4</v>
      </c>
      <c r="P152" s="448">
        <v>1</v>
      </c>
      <c r="Q152" s="59">
        <f>G152</f>
        <v>21</v>
      </c>
      <c r="R152" s="456" t="e">
        <f>+VLOOKUP(L152,#REF!,4,0)</f>
        <v>#REF!</v>
      </c>
      <c r="S152" s="457">
        <f t="shared" ref="S152:S192" si="30">IF(O152=1,(0.005*((P152/M152)*100)^2+0.5001*((P152/M152)*100)-0.0071)/100,IF(O152=1.5,(0.005*((P152/M152)*100)^2+0.4998*((P152/M152)*100)+0.0262)/100,IF(O152=2,(0.0049*((P152/M152)*100)^2+0.4861*((P152/M152)*100)+2.5407)/100,IF(O152=2.5,(0.0046*((P152/M152)*100)^2+0.4581*((P152/M152)*100)+8.1068)/100,IF(O152=3,(0.0041*((P152/M152)*100)^2+0.4092*((P152/M152)*100)+18.1041)/100,IF(O152=3.5,(0.0033*((P152/M152)*100)^2+0.3341*((P152/M152)*100)+33.199)/100,IF(O152=4,(0.0023*((P152/M152)*100)^2+0.24*((P152/M152)*100)+52.5274)/100,IF(O152=4.5,(0.0012*((P152/M152)*100)^2+0.1275*((P152/M152)*100)+75.153)/100))))))))</f>
        <v>0.52874951020408156</v>
      </c>
      <c r="T152" s="456" t="e">
        <f t="shared" ref="T152:T192" si="31">+R152*S152</f>
        <v>#REF!</v>
      </c>
      <c r="U152" s="67" t="e">
        <f t="shared" ref="U152:U192" si="32">+R152-T152</f>
        <v>#REF!</v>
      </c>
    </row>
    <row r="153" spans="6:21">
      <c r="F153" s="417" t="s">
        <v>188</v>
      </c>
      <c r="G153" s="353">
        <v>24</v>
      </c>
      <c r="H153" s="353">
        <v>32</v>
      </c>
      <c r="I153" s="353">
        <v>40</v>
      </c>
      <c r="J153" s="351">
        <v>44</v>
      </c>
      <c r="K153" s="161"/>
      <c r="L153" s="449"/>
      <c r="M153" s="447">
        <v>70</v>
      </c>
      <c r="N153" s="450" t="s">
        <v>68</v>
      </c>
      <c r="O153" s="450">
        <f>IF(N153="Excelente",1.5,IF(N153="Bueno",2,IF(N153="Intermedio",2.5,IF(N153="Regular",3,IF(N153="Deficiente",3.5,IF(N153="Malo",4,IF(N153="Muy malo",4.5,0)))))))</f>
        <v>3</v>
      </c>
      <c r="P153" s="450">
        <v>6</v>
      </c>
      <c r="Q153" s="298">
        <f>H152</f>
        <v>29</v>
      </c>
      <c r="R153" s="456" t="e">
        <f>R152</f>
        <v>#REF!</v>
      </c>
      <c r="S153" s="459">
        <f t="shared" si="30"/>
        <v>0.21912753061224488</v>
      </c>
      <c r="T153" s="458" t="e">
        <f t="shared" si="31"/>
        <v>#REF!</v>
      </c>
      <c r="U153" s="19" t="e">
        <f t="shared" si="32"/>
        <v>#REF!</v>
      </c>
    </row>
    <row r="154" spans="6:21">
      <c r="F154" s="417" t="s">
        <v>190</v>
      </c>
      <c r="G154" s="351">
        <v>30</v>
      </c>
      <c r="H154" s="353">
        <v>38</v>
      </c>
      <c r="I154" s="353">
        <v>46</v>
      </c>
      <c r="J154" s="353">
        <v>50</v>
      </c>
      <c r="K154" s="161"/>
      <c r="L154" s="449"/>
      <c r="M154" s="447">
        <v>70</v>
      </c>
      <c r="N154" s="450" t="s">
        <v>103</v>
      </c>
      <c r="O154" s="450">
        <f>IF(N154="Excelente",1.5,IF(N154="Bueno",2,IF(N154="Intermedio",2.5,IF(N154="Regular",3,IF(N154="Deficiente",3.5,IF(N154="Malo",4,IF(N154="Muy malo",4.5,0)))))))</f>
        <v>2</v>
      </c>
      <c r="P154" s="450">
        <v>5</v>
      </c>
      <c r="Q154" s="298">
        <f>I152</f>
        <v>37</v>
      </c>
      <c r="R154" s="456" t="e">
        <f>R153</f>
        <v>#REF!</v>
      </c>
      <c r="S154" s="459">
        <f t="shared" si="30"/>
        <v>6.2628428571428571E-2</v>
      </c>
      <c r="T154" s="458" t="e">
        <f t="shared" si="31"/>
        <v>#REF!</v>
      </c>
      <c r="U154" s="19" t="e">
        <f t="shared" si="32"/>
        <v>#REF!</v>
      </c>
    </row>
    <row r="155" spans="6:21">
      <c r="F155" s="417" t="s">
        <v>196</v>
      </c>
      <c r="G155" s="351">
        <v>43</v>
      </c>
      <c r="H155" s="353">
        <v>57</v>
      </c>
      <c r="I155" s="353">
        <v>66</v>
      </c>
      <c r="J155" s="353">
        <v>75</v>
      </c>
      <c r="K155" s="161"/>
      <c r="L155" s="446" t="s">
        <v>191</v>
      </c>
      <c r="M155" s="447">
        <v>70</v>
      </c>
      <c r="N155" s="451" t="s">
        <v>67</v>
      </c>
      <c r="O155" s="448">
        <f t="shared" ref="O155:O192" si="33">IF(N155="Excelente",1.5,IF(N155="Bueno",2,IF(N155="Intermedio",2.5,IF(N155="Regular",3,IF(N155="Deficiente",3.5,IF(N155="Malo",4,IF(N155="Muy malo",4.5,0)))))))</f>
        <v>4</v>
      </c>
      <c r="P155" s="448">
        <v>1</v>
      </c>
      <c r="Q155" s="59">
        <f>G153</f>
        <v>24</v>
      </c>
      <c r="R155" s="456" t="e">
        <f>+VLOOKUP(L155,#REF!,4,0)</f>
        <v>#REF!</v>
      </c>
      <c r="S155" s="457">
        <f t="shared" si="30"/>
        <v>0.52874951020408156</v>
      </c>
      <c r="T155" s="456" t="e">
        <f t="shared" si="31"/>
        <v>#REF!</v>
      </c>
      <c r="U155" s="67" t="e">
        <f t="shared" si="32"/>
        <v>#REF!</v>
      </c>
    </row>
    <row r="156" spans="6:21">
      <c r="F156" s="417" t="s">
        <v>201</v>
      </c>
      <c r="G156" s="351">
        <v>59</v>
      </c>
      <c r="H156" s="351">
        <v>67</v>
      </c>
      <c r="I156" s="353">
        <v>90</v>
      </c>
      <c r="J156" s="353">
        <v>96</v>
      </c>
      <c r="K156" s="161"/>
      <c r="L156" s="449"/>
      <c r="M156" s="447">
        <v>70</v>
      </c>
      <c r="N156" s="452" t="s">
        <v>68</v>
      </c>
      <c r="O156" s="450">
        <f t="shared" si="33"/>
        <v>3</v>
      </c>
      <c r="P156" s="450">
        <v>6</v>
      </c>
      <c r="Q156" s="298">
        <f>H153</f>
        <v>32</v>
      </c>
      <c r="R156" s="456" t="e">
        <f>R155</f>
        <v>#REF!</v>
      </c>
      <c r="S156" s="459">
        <f t="shared" si="30"/>
        <v>0.21912753061224488</v>
      </c>
      <c r="T156" s="458" t="e">
        <f t="shared" si="31"/>
        <v>#REF!</v>
      </c>
      <c r="U156" s="19" t="e">
        <f t="shared" si="32"/>
        <v>#REF!</v>
      </c>
    </row>
    <row r="157" spans="6:21">
      <c r="F157" s="418" t="s">
        <v>189</v>
      </c>
      <c r="G157" s="353">
        <v>28</v>
      </c>
      <c r="H157" s="353">
        <v>36</v>
      </c>
      <c r="I157" s="353">
        <v>44</v>
      </c>
      <c r="J157" s="351">
        <v>48</v>
      </c>
      <c r="L157" s="449"/>
      <c r="M157" s="447">
        <v>70</v>
      </c>
      <c r="N157" s="453" t="s">
        <v>103</v>
      </c>
      <c r="O157" s="450">
        <f t="shared" si="33"/>
        <v>2</v>
      </c>
      <c r="P157" s="450">
        <v>5</v>
      </c>
      <c r="Q157" s="298">
        <f>I153</f>
        <v>40</v>
      </c>
      <c r="R157" s="456" t="e">
        <f>R156</f>
        <v>#REF!</v>
      </c>
      <c r="S157" s="459">
        <f t="shared" si="30"/>
        <v>6.2628428571428571E-2</v>
      </c>
      <c r="T157" s="458" t="e">
        <f t="shared" si="31"/>
        <v>#REF!</v>
      </c>
      <c r="U157" s="19" t="e">
        <f t="shared" si="32"/>
        <v>#REF!</v>
      </c>
    </row>
    <row r="158" spans="6:21">
      <c r="F158" s="418" t="s">
        <v>192</v>
      </c>
      <c r="G158" s="352">
        <v>29</v>
      </c>
      <c r="H158" s="353">
        <v>37</v>
      </c>
      <c r="I158" s="353">
        <v>46</v>
      </c>
      <c r="J158" s="353">
        <v>50</v>
      </c>
      <c r="L158" s="454" t="s">
        <v>199</v>
      </c>
      <c r="M158" s="455">
        <v>70</v>
      </c>
      <c r="N158" s="451" t="s">
        <v>68</v>
      </c>
      <c r="O158" s="451">
        <f t="shared" si="33"/>
        <v>3</v>
      </c>
      <c r="P158" s="451">
        <v>5</v>
      </c>
      <c r="Q158" s="16">
        <f>H154</f>
        <v>38</v>
      </c>
      <c r="R158" s="456" t="e">
        <f>+VLOOKUP(L158,#REF!,4,0)</f>
        <v>#REF!</v>
      </c>
      <c r="S158" s="460">
        <f t="shared" si="30"/>
        <v>0.21236140816326529</v>
      </c>
      <c r="T158" s="458" t="e">
        <f t="shared" si="31"/>
        <v>#REF!</v>
      </c>
      <c r="U158" s="19" t="e">
        <f t="shared" si="32"/>
        <v>#REF!</v>
      </c>
    </row>
    <row r="159" spans="6:21">
      <c r="F159" s="418" t="s">
        <v>197</v>
      </c>
      <c r="G159" s="352">
        <v>60</v>
      </c>
      <c r="H159" s="353">
        <v>63</v>
      </c>
      <c r="I159" s="353">
        <v>68</v>
      </c>
      <c r="J159" s="353">
        <v>74</v>
      </c>
      <c r="L159" s="449"/>
      <c r="M159" s="455">
        <v>70</v>
      </c>
      <c r="N159" s="450" t="s">
        <v>103</v>
      </c>
      <c r="O159" s="450">
        <f t="shared" si="33"/>
        <v>2</v>
      </c>
      <c r="P159" s="450">
        <v>4</v>
      </c>
      <c r="Q159" s="298">
        <f>I154</f>
        <v>46</v>
      </c>
      <c r="R159" s="456" t="e">
        <f>R158</f>
        <v>#REF!</v>
      </c>
      <c r="S159" s="459">
        <f t="shared" si="30"/>
        <v>5.4784142857142858E-2</v>
      </c>
      <c r="T159" s="458" t="e">
        <f t="shared" si="31"/>
        <v>#REF!</v>
      </c>
      <c r="U159" s="19" t="e">
        <f t="shared" si="32"/>
        <v>#REF!</v>
      </c>
    </row>
    <row r="160" spans="6:21">
      <c r="F160" s="418" t="s">
        <v>202</v>
      </c>
      <c r="G160" s="352">
        <v>80</v>
      </c>
      <c r="H160" s="351">
        <v>84</v>
      </c>
      <c r="I160" s="353">
        <v>87</v>
      </c>
      <c r="J160" s="353">
        <v>92</v>
      </c>
      <c r="L160" s="449"/>
      <c r="M160" s="455">
        <v>70</v>
      </c>
      <c r="N160" s="450" t="s">
        <v>70</v>
      </c>
      <c r="O160" s="450">
        <f t="shared" si="33"/>
        <v>1.5</v>
      </c>
      <c r="P160" s="450">
        <v>3</v>
      </c>
      <c r="Q160" s="298">
        <f>J154</f>
        <v>50</v>
      </c>
      <c r="R160" s="456" t="e">
        <f>R159</f>
        <v>#REF!</v>
      </c>
      <c r="S160" s="459">
        <f t="shared" si="30"/>
        <v>2.2600367346938776E-2</v>
      </c>
      <c r="T160" s="458" t="e">
        <f t="shared" si="31"/>
        <v>#REF!</v>
      </c>
      <c r="U160" s="19" t="e">
        <f t="shared" si="32"/>
        <v>#REF!</v>
      </c>
    </row>
    <row r="161" spans="6:21">
      <c r="F161" s="419" t="s">
        <v>193</v>
      </c>
      <c r="G161" s="353">
        <v>36</v>
      </c>
      <c r="H161" s="353">
        <v>46</v>
      </c>
      <c r="I161" s="353">
        <v>54</v>
      </c>
      <c r="J161" s="353">
        <v>58</v>
      </c>
      <c r="K161" s="161"/>
      <c r="L161" s="446" t="s">
        <v>207</v>
      </c>
      <c r="M161" s="447">
        <v>100</v>
      </c>
      <c r="N161" s="448" t="s">
        <v>68</v>
      </c>
      <c r="O161" s="448">
        <f t="shared" si="33"/>
        <v>3</v>
      </c>
      <c r="P161" s="448">
        <v>7</v>
      </c>
      <c r="Q161" s="59">
        <f>H155</f>
        <v>57</v>
      </c>
      <c r="R161" s="456" t="e">
        <f>+VLOOKUP(L161,#REF!,4,0)</f>
        <v>#REF!</v>
      </c>
      <c r="S161" s="457">
        <f t="shared" si="30"/>
        <v>0.21169399999999999</v>
      </c>
      <c r="T161" s="456" t="e">
        <f t="shared" si="31"/>
        <v>#REF!</v>
      </c>
      <c r="U161" s="67" t="e">
        <f t="shared" si="32"/>
        <v>#REF!</v>
      </c>
    </row>
    <row r="162" spans="6:21">
      <c r="F162" s="419" t="s">
        <v>194</v>
      </c>
      <c r="G162" s="351">
        <v>42</v>
      </c>
      <c r="H162" s="353">
        <v>50</v>
      </c>
      <c r="I162" s="353">
        <v>58</v>
      </c>
      <c r="J162" s="353">
        <v>62</v>
      </c>
      <c r="K162" s="161"/>
      <c r="L162" s="449"/>
      <c r="M162" s="447">
        <v>100</v>
      </c>
      <c r="N162" s="450" t="s">
        <v>103</v>
      </c>
      <c r="O162" s="450">
        <f t="shared" si="33"/>
        <v>2</v>
      </c>
      <c r="P162" s="450">
        <v>5</v>
      </c>
      <c r="Q162" s="298">
        <f>I155</f>
        <v>66</v>
      </c>
      <c r="R162" s="456" t="e">
        <f>R161</f>
        <v>#REF!</v>
      </c>
      <c r="S162" s="459">
        <f t="shared" si="30"/>
        <v>5.0937000000000003E-2</v>
      </c>
      <c r="T162" s="458" t="e">
        <f t="shared" si="31"/>
        <v>#REF!</v>
      </c>
      <c r="U162" s="19" t="e">
        <f t="shared" si="32"/>
        <v>#REF!</v>
      </c>
    </row>
    <row r="163" spans="6:21">
      <c r="F163" s="419" t="s">
        <v>198</v>
      </c>
      <c r="G163" s="351">
        <v>54</v>
      </c>
      <c r="H163" s="353">
        <v>70</v>
      </c>
      <c r="I163" s="353">
        <v>80</v>
      </c>
      <c r="J163" s="353">
        <v>90</v>
      </c>
      <c r="K163" s="161"/>
      <c r="L163" s="449"/>
      <c r="M163" s="447">
        <v>100</v>
      </c>
      <c r="N163" s="450" t="s">
        <v>70</v>
      </c>
      <c r="O163" s="450">
        <f t="shared" si="33"/>
        <v>1.5</v>
      </c>
      <c r="P163" s="450">
        <v>3</v>
      </c>
      <c r="Q163" s="298">
        <f>J155</f>
        <v>75</v>
      </c>
      <c r="R163" s="456" t="e">
        <f>R162</f>
        <v>#REF!</v>
      </c>
      <c r="S163" s="459">
        <f t="shared" si="30"/>
        <v>1.5706000000000001E-2</v>
      </c>
      <c r="T163" s="458" t="e">
        <f t="shared" si="31"/>
        <v>#REF!</v>
      </c>
      <c r="U163" s="19" t="e">
        <f t="shared" si="32"/>
        <v>#REF!</v>
      </c>
    </row>
    <row r="164" spans="6:21">
      <c r="F164" s="420" t="s">
        <v>200</v>
      </c>
      <c r="G164" s="508">
        <v>25</v>
      </c>
      <c r="H164" s="353">
        <v>38</v>
      </c>
      <c r="I164" s="353">
        <v>45</v>
      </c>
      <c r="J164" s="353">
        <v>62</v>
      </c>
      <c r="K164" s="161"/>
      <c r="L164" s="454" t="s">
        <v>211</v>
      </c>
      <c r="M164" s="455">
        <v>100</v>
      </c>
      <c r="N164" s="451" t="s">
        <v>103</v>
      </c>
      <c r="O164" s="451">
        <f t="shared" si="33"/>
        <v>2</v>
      </c>
      <c r="P164" s="451">
        <v>5</v>
      </c>
      <c r="Q164" s="16">
        <f>I156</f>
        <v>90</v>
      </c>
      <c r="R164" s="456" t="e">
        <f>+VLOOKUP(L164,#REF!,4,0)</f>
        <v>#REF!</v>
      </c>
      <c r="S164" s="460">
        <f t="shared" si="30"/>
        <v>5.0937000000000003E-2</v>
      </c>
      <c r="T164" s="458" t="e">
        <f t="shared" si="31"/>
        <v>#REF!</v>
      </c>
      <c r="U164" s="19" t="e">
        <f t="shared" si="32"/>
        <v>#REF!</v>
      </c>
    </row>
    <row r="165" spans="6:21">
      <c r="F165" s="420" t="s">
        <v>204</v>
      </c>
      <c r="G165" s="351">
        <v>77</v>
      </c>
      <c r="H165" s="508">
        <v>85</v>
      </c>
      <c r="I165" s="353">
        <v>93</v>
      </c>
      <c r="J165" s="353">
        <v>99</v>
      </c>
      <c r="L165" s="449"/>
      <c r="M165" s="455">
        <v>100</v>
      </c>
      <c r="N165" s="450" t="s">
        <v>70</v>
      </c>
      <c r="O165" s="450">
        <f t="shared" si="33"/>
        <v>1.5</v>
      </c>
      <c r="P165" s="450">
        <v>3</v>
      </c>
      <c r="Q165" s="298">
        <f>J156</f>
        <v>96</v>
      </c>
      <c r="R165" s="456" t="e">
        <f>R164</f>
        <v>#REF!</v>
      </c>
      <c r="S165" s="459">
        <f t="shared" si="30"/>
        <v>1.5706000000000001E-2</v>
      </c>
      <c r="T165" s="458" t="e">
        <f t="shared" si="31"/>
        <v>#REF!</v>
      </c>
      <c r="U165" s="19" t="e">
        <f t="shared" si="32"/>
        <v>#REF!</v>
      </c>
    </row>
    <row r="166" spans="6:21">
      <c r="L166" s="461" t="s">
        <v>195</v>
      </c>
      <c r="M166" s="462">
        <v>70</v>
      </c>
      <c r="N166" s="463" t="s">
        <v>67</v>
      </c>
      <c r="O166" s="463">
        <f t="shared" si="33"/>
        <v>4</v>
      </c>
      <c r="P166" s="463">
        <v>1</v>
      </c>
      <c r="Q166" s="59">
        <f>G157</f>
        <v>28</v>
      </c>
      <c r="R166" s="464" t="e">
        <f>+VLOOKUP(L166,#REF!,4,0)</f>
        <v>#REF!</v>
      </c>
      <c r="S166" s="465">
        <f t="shared" si="30"/>
        <v>0.52874951020408156</v>
      </c>
      <c r="T166" s="464" t="e">
        <f t="shared" si="31"/>
        <v>#REF!</v>
      </c>
      <c r="U166" s="67" t="e">
        <f t="shared" si="32"/>
        <v>#REF!</v>
      </c>
    </row>
    <row r="167" spans="6:21">
      <c r="L167" s="300"/>
      <c r="M167" s="462">
        <v>70</v>
      </c>
      <c r="N167" s="301" t="s">
        <v>68</v>
      </c>
      <c r="O167" s="301">
        <f t="shared" si="33"/>
        <v>3</v>
      </c>
      <c r="P167" s="301">
        <v>6</v>
      </c>
      <c r="Q167" s="298">
        <f>H157</f>
        <v>36</v>
      </c>
      <c r="R167" s="464" t="e">
        <f>R166</f>
        <v>#REF!</v>
      </c>
      <c r="S167" s="302">
        <f t="shared" si="30"/>
        <v>0.21912753061224488</v>
      </c>
      <c r="T167" s="33" t="e">
        <f t="shared" si="31"/>
        <v>#REF!</v>
      </c>
      <c r="U167" s="19" t="e">
        <f t="shared" si="32"/>
        <v>#REF!</v>
      </c>
    </row>
    <row r="168" spans="6:21">
      <c r="L168" s="300"/>
      <c r="M168" s="462">
        <v>70</v>
      </c>
      <c r="N168" s="301" t="s">
        <v>103</v>
      </c>
      <c r="O168" s="301">
        <f t="shared" si="33"/>
        <v>2</v>
      </c>
      <c r="P168" s="301">
        <v>5</v>
      </c>
      <c r="Q168" s="298">
        <f>I157</f>
        <v>44</v>
      </c>
      <c r="R168" s="464" t="e">
        <f>R167</f>
        <v>#REF!</v>
      </c>
      <c r="S168" s="302">
        <f t="shared" si="30"/>
        <v>6.2628428571428571E-2</v>
      </c>
      <c r="T168" s="33" t="e">
        <f t="shared" si="31"/>
        <v>#REF!</v>
      </c>
      <c r="U168" s="19" t="e">
        <f t="shared" si="32"/>
        <v>#REF!</v>
      </c>
    </row>
    <row r="169" spans="6:21">
      <c r="G169" s="161"/>
      <c r="H169" s="161"/>
      <c r="I169" s="161"/>
      <c r="J169" s="161"/>
      <c r="K169" s="161"/>
      <c r="L169" s="211" t="s">
        <v>203</v>
      </c>
      <c r="M169" s="204">
        <v>100</v>
      </c>
      <c r="N169" s="32" t="s">
        <v>68</v>
      </c>
      <c r="O169" s="32">
        <f t="shared" si="33"/>
        <v>3</v>
      </c>
      <c r="P169" s="32">
        <v>7</v>
      </c>
      <c r="Q169" s="16">
        <f>H158</f>
        <v>37</v>
      </c>
      <c r="R169" s="464" t="e">
        <f>+VLOOKUP(L169,#REF!,4,0)</f>
        <v>#REF!</v>
      </c>
      <c r="S169" s="34">
        <f t="shared" si="30"/>
        <v>0.21169399999999999</v>
      </c>
      <c r="T169" s="33" t="e">
        <f t="shared" si="31"/>
        <v>#REF!</v>
      </c>
      <c r="U169" s="19" t="e">
        <f t="shared" si="32"/>
        <v>#REF!</v>
      </c>
    </row>
    <row r="170" spans="6:21">
      <c r="G170" s="161"/>
      <c r="H170" s="161"/>
      <c r="I170" s="161"/>
      <c r="J170" s="161"/>
      <c r="K170" s="161"/>
      <c r="L170" s="300"/>
      <c r="M170" s="204">
        <v>100</v>
      </c>
      <c r="N170" s="301" t="s">
        <v>103</v>
      </c>
      <c r="O170" s="301">
        <f t="shared" si="33"/>
        <v>2</v>
      </c>
      <c r="P170" s="301">
        <v>5</v>
      </c>
      <c r="Q170" s="298">
        <f>I158</f>
        <v>46</v>
      </c>
      <c r="R170" s="464" t="e">
        <f>R169</f>
        <v>#REF!</v>
      </c>
      <c r="S170" s="302">
        <f t="shared" si="30"/>
        <v>5.0937000000000003E-2</v>
      </c>
      <c r="T170" s="33" t="e">
        <f t="shared" si="31"/>
        <v>#REF!</v>
      </c>
      <c r="U170" s="19" t="e">
        <f t="shared" si="32"/>
        <v>#REF!</v>
      </c>
    </row>
    <row r="171" spans="6:21">
      <c r="G171" s="161"/>
      <c r="H171" s="161"/>
      <c r="I171" s="161"/>
      <c r="J171" s="161"/>
      <c r="K171" s="161"/>
      <c r="L171" s="300"/>
      <c r="M171" s="204">
        <v>100</v>
      </c>
      <c r="N171" s="301" t="s">
        <v>70</v>
      </c>
      <c r="O171" s="301">
        <f t="shared" si="33"/>
        <v>1.5</v>
      </c>
      <c r="P171" s="301">
        <v>3</v>
      </c>
      <c r="Q171" s="298">
        <f>J158</f>
        <v>50</v>
      </c>
      <c r="R171" s="464" t="e">
        <f>R170</f>
        <v>#REF!</v>
      </c>
      <c r="S171" s="302">
        <f t="shared" si="30"/>
        <v>1.5706000000000001E-2</v>
      </c>
      <c r="T171" s="33" t="e">
        <f t="shared" si="31"/>
        <v>#REF!</v>
      </c>
      <c r="U171" s="19" t="e">
        <f t="shared" si="32"/>
        <v>#REF!</v>
      </c>
    </row>
    <row r="172" spans="6:21">
      <c r="G172" s="161"/>
      <c r="H172" s="161"/>
      <c r="I172" s="161"/>
      <c r="J172" s="161"/>
      <c r="K172" s="161"/>
      <c r="L172" s="461" t="s">
        <v>208</v>
      </c>
      <c r="M172" s="462">
        <v>100</v>
      </c>
      <c r="N172" s="463" t="s">
        <v>68</v>
      </c>
      <c r="O172" s="463">
        <f>IF(N172="Excelente",1.5,IF(N172="Bueno",2,IF(N172="Intermedio",2.5,IF(N172="Regular",3,IF(N172="Deficiente",3.5,IF(N172="Malo",4,IF(N172="Muy malo",4.5,0)))))))</f>
        <v>3</v>
      </c>
      <c r="P172" s="463">
        <v>7</v>
      </c>
      <c r="Q172" s="59">
        <f>H159</f>
        <v>63</v>
      </c>
      <c r="R172" s="464" t="e">
        <f>+VLOOKUP(L172,#REF!,4,0)</f>
        <v>#REF!</v>
      </c>
      <c r="S172" s="465">
        <f>IF(O172=1,(0.005*((P172/M172)*100)^2+0.5001*((P172/M172)*100)-0.0071)/100,IF(O172=1.5,(0.005*((P172/M172)*100)^2+0.4998*((P172/M172)*100)+0.0262)/100,IF(O172=2,(0.0049*((P172/M172)*100)^2+0.4861*((P172/M172)*100)+2.5407)/100,IF(O172=2.5,(0.0046*((P172/M172)*100)^2+0.4581*((P172/M172)*100)+8.1068)/100,IF(O172=3,(0.0041*((P172/M172)*100)^2+0.4092*((P172/M172)*100)+18.1041)/100,IF(O172=3.5,(0.0033*((P172/M172)*100)^2+0.3341*((P172/M172)*100)+33.199)/100,IF(O172=4,(0.0023*((P172/M172)*100)^2+0.24*((P172/M172)*100)+52.5274)/100,IF(O172=4.5,(0.0012*((P172/M172)*100)^2+0.1275*((P172/M172)*100)+75.153)/100))))))))</f>
        <v>0.21169399999999999</v>
      </c>
      <c r="T172" s="464" t="e">
        <f>+R172*S172</f>
        <v>#REF!</v>
      </c>
      <c r="U172" s="67" t="e">
        <f>+R172-T172</f>
        <v>#REF!</v>
      </c>
    </row>
    <row r="173" spans="6:21">
      <c r="L173" s="300"/>
      <c r="M173" s="462">
        <v>100</v>
      </c>
      <c r="N173" s="301" t="s">
        <v>103</v>
      </c>
      <c r="O173" s="301">
        <f>IF(N173="Excelente",1.5,IF(N173="Bueno",2,IF(N173="Intermedio",2.5,IF(N173="Regular",3,IF(N173="Deficiente",3.5,IF(N173="Malo",4,IF(N173="Muy malo",4.5,0)))))))</f>
        <v>2</v>
      </c>
      <c r="P173" s="301">
        <v>5</v>
      </c>
      <c r="Q173" s="298">
        <f>I159</f>
        <v>68</v>
      </c>
      <c r="R173" s="464" t="e">
        <f>R172</f>
        <v>#REF!</v>
      </c>
      <c r="S173" s="302">
        <f>IF(O173=1,(0.005*((P173/M173)*100)^2+0.5001*((P173/M173)*100)-0.0071)/100,IF(O173=1.5,(0.005*((P173/M173)*100)^2+0.4998*((P173/M173)*100)+0.0262)/100,IF(O173=2,(0.0049*((P173/M173)*100)^2+0.4861*((P173/M173)*100)+2.5407)/100,IF(O173=2.5,(0.0046*((P173/M173)*100)^2+0.4581*((P173/M173)*100)+8.1068)/100,IF(O173=3,(0.0041*((P173/M173)*100)^2+0.4092*((P173/M173)*100)+18.1041)/100,IF(O173=3.5,(0.0033*((P173/M173)*100)^2+0.3341*((P173/M173)*100)+33.199)/100,IF(O173=4,(0.0023*((P173/M173)*100)^2+0.24*((P173/M173)*100)+52.5274)/100,IF(O173=4.5,(0.0012*((P173/M173)*100)^2+0.1275*((P173/M173)*100)+75.153)/100))))))))</f>
        <v>5.0937000000000003E-2</v>
      </c>
      <c r="T173" s="33" t="e">
        <f>+R173*S173</f>
        <v>#REF!</v>
      </c>
      <c r="U173" s="19" t="e">
        <f>+R173-T173</f>
        <v>#REF!</v>
      </c>
    </row>
    <row r="174" spans="6:21">
      <c r="L174" s="300"/>
      <c r="M174" s="462">
        <v>100</v>
      </c>
      <c r="N174" s="301" t="s">
        <v>70</v>
      </c>
      <c r="O174" s="301">
        <f>IF(N174="Excelente",1.5,IF(N174="Bueno",2,IF(N174="Intermedio",2.5,IF(N174="Regular",3,IF(N174="Deficiente",3.5,IF(N174="Malo",4,IF(N174="Muy malo",4.5,0)))))))</f>
        <v>1.5</v>
      </c>
      <c r="P174" s="301">
        <v>3</v>
      </c>
      <c r="Q174" s="298">
        <f>J159</f>
        <v>74</v>
      </c>
      <c r="R174" s="464" t="e">
        <f>R173</f>
        <v>#REF!</v>
      </c>
      <c r="S174" s="302">
        <f>IF(O174=1,(0.005*((P174/M174)*100)^2+0.5001*((P174/M174)*100)-0.0071)/100,IF(O174=1.5,(0.005*((P174/M174)*100)^2+0.4998*((P174/M174)*100)+0.0262)/100,IF(O174=2,(0.0049*((P174/M174)*100)^2+0.4861*((P174/M174)*100)+2.5407)/100,IF(O174=2.5,(0.0046*((P174/M174)*100)^2+0.4581*((P174/M174)*100)+8.1068)/100,IF(O174=3,(0.0041*((P174/M174)*100)^2+0.4092*((P174/M174)*100)+18.1041)/100,IF(O174=3.5,(0.0033*((P174/M174)*100)^2+0.3341*((P174/M174)*100)+33.199)/100,IF(O174=4,(0.0023*((P174/M174)*100)^2+0.24*((P174/M174)*100)+52.5274)/100,IF(O174=4.5,(0.0012*((P174/M174)*100)^2+0.1275*((P174/M174)*100)+75.153)/100))))))))</f>
        <v>1.5706000000000001E-2</v>
      </c>
      <c r="T174" s="33" t="e">
        <f>+R174*S174</f>
        <v>#REF!</v>
      </c>
      <c r="U174" s="19" t="e">
        <f>+R174-T174</f>
        <v>#REF!</v>
      </c>
    </row>
    <row r="175" spans="6:21">
      <c r="L175" s="211" t="s">
        <v>212</v>
      </c>
      <c r="M175" s="204">
        <v>100</v>
      </c>
      <c r="N175" s="32" t="s">
        <v>103</v>
      </c>
      <c r="O175" s="32">
        <f>IF(N175="Excelente",1.5,IF(N175="Bueno",2,IF(N175="Intermedio",2.5,IF(N175="Regular",3,IF(N175="Deficiente",3.5,IF(N175="Malo",4,IF(N175="Muy malo",4.5,0)))))))</f>
        <v>2</v>
      </c>
      <c r="P175" s="32">
        <v>5</v>
      </c>
      <c r="Q175" s="16">
        <f>I160</f>
        <v>87</v>
      </c>
      <c r="R175" s="464" t="e">
        <f>+VLOOKUP(L175,#REF!,4,0)</f>
        <v>#REF!</v>
      </c>
      <c r="S175" s="34">
        <f>IF(O175=1,(0.005*((P175/M175)*100)^2+0.5001*((P175/M175)*100)-0.0071)/100,IF(O175=1.5,(0.005*((P175/M175)*100)^2+0.4998*((P175/M175)*100)+0.0262)/100,IF(O175=2,(0.0049*((P175/M175)*100)^2+0.4861*((P175/M175)*100)+2.5407)/100,IF(O175=2.5,(0.0046*((P175/M175)*100)^2+0.4581*((P175/M175)*100)+8.1068)/100,IF(O175=3,(0.0041*((P175/M175)*100)^2+0.4092*((P175/M175)*100)+18.1041)/100,IF(O175=3.5,(0.0033*((P175/M175)*100)^2+0.3341*((P175/M175)*100)+33.199)/100,IF(O175=4,(0.0023*((P175/M175)*100)^2+0.24*((P175/M175)*100)+52.5274)/100,IF(O175=4.5,(0.0012*((P175/M175)*100)^2+0.1275*((P175/M175)*100)+75.153)/100))))))))</f>
        <v>5.0937000000000003E-2</v>
      </c>
      <c r="T175" s="33" t="e">
        <f>+R175*S175</f>
        <v>#REF!</v>
      </c>
      <c r="U175" s="19" t="e">
        <f>+R175-T175</f>
        <v>#REF!</v>
      </c>
    </row>
    <row r="176" spans="6:21">
      <c r="L176" s="300"/>
      <c r="M176" s="204">
        <v>100</v>
      </c>
      <c r="N176" s="301" t="s">
        <v>70</v>
      </c>
      <c r="O176" s="301">
        <f>IF(N176="Excelente",1.5,IF(N176="Bueno",2,IF(N176="Intermedio",2.5,IF(N176="Regular",3,IF(N176="Deficiente",3.5,IF(N176="Malo",4,IF(N176="Muy malo",4.5,0)))))))</f>
        <v>1.5</v>
      </c>
      <c r="P176" s="301">
        <v>3</v>
      </c>
      <c r="Q176" s="298">
        <f>J160</f>
        <v>92</v>
      </c>
      <c r="R176" s="464" t="e">
        <f>R175</f>
        <v>#REF!</v>
      </c>
      <c r="S176" s="302">
        <f>IF(O176=1,(0.005*((P176/M176)*100)^2+0.5001*((P176/M176)*100)-0.0071)/100,IF(O176=1.5,(0.005*((P176/M176)*100)^2+0.4998*((P176/M176)*100)+0.0262)/100,IF(O176=2,(0.0049*((P176/M176)*100)^2+0.4861*((P176/M176)*100)+2.5407)/100,IF(O176=2.5,(0.0046*((P176/M176)*100)^2+0.4581*((P176/M176)*100)+8.1068)/100,IF(O176=3,(0.0041*((P176/M176)*100)^2+0.4092*((P176/M176)*100)+18.1041)/100,IF(O176=3.5,(0.0033*((P176/M176)*100)^2+0.3341*((P176/M176)*100)+33.199)/100,IF(O176=4,(0.0023*((P176/M176)*100)^2+0.24*((P176/M176)*100)+52.5274)/100,IF(O176=4.5,(0.0012*((P176/M176)*100)^2+0.1275*((P176/M176)*100)+75.153)/100))))))))</f>
        <v>1.5706000000000001E-2</v>
      </c>
      <c r="T176" s="33" t="e">
        <f>+R176*S176</f>
        <v>#REF!</v>
      </c>
      <c r="U176" s="19" t="e">
        <f>+R176-T176</f>
        <v>#REF!</v>
      </c>
    </row>
    <row r="177" spans="12:21">
      <c r="L177" s="492" t="s">
        <v>205</v>
      </c>
      <c r="M177" s="493">
        <v>100</v>
      </c>
      <c r="N177" s="494" t="s">
        <v>67</v>
      </c>
      <c r="O177" s="494">
        <f t="shared" ref="O177:O186" si="34">IF(N177="Excelente",1.5,IF(N177="Bueno",2,IF(N177="Intermedio",2.5,IF(N177="Regular",3,IF(N177="Deficiente",3.5,IF(N177="Malo",4,IF(N177="Muy malo",4.5,0)))))))</f>
        <v>4</v>
      </c>
      <c r="P177" s="494">
        <v>1</v>
      </c>
      <c r="Q177" s="487">
        <f>G161</f>
        <v>36</v>
      </c>
      <c r="R177" s="500" t="e">
        <f>+VLOOKUP(L177,#REF!,4,0)</f>
        <v>#REF!</v>
      </c>
      <c r="S177" s="501">
        <f t="shared" ref="S177:S186" si="35">IF(O177=1,(0.005*((P177/M177)*100)^2+0.5001*((P177/M177)*100)-0.0071)/100,IF(O177=1.5,(0.005*((P177/M177)*100)^2+0.4998*((P177/M177)*100)+0.0262)/100,IF(O177=2,(0.0049*((P177/M177)*100)^2+0.4861*((P177/M177)*100)+2.5407)/100,IF(O177=2.5,(0.0046*((P177/M177)*100)^2+0.4581*((P177/M177)*100)+8.1068)/100,IF(O177=3,(0.0041*((P177/M177)*100)^2+0.4092*((P177/M177)*100)+18.1041)/100,IF(O177=3.5,(0.0033*((P177/M177)*100)^2+0.3341*((P177/M177)*100)+33.199)/100,IF(O177=4,(0.0023*((P177/M177)*100)^2+0.24*((P177/M177)*100)+52.5274)/100,IF(O177=4.5,(0.0012*((P177/M177)*100)^2+0.1275*((P177/M177)*100)+75.153)/100))))))))</f>
        <v>0.52769699999999997</v>
      </c>
      <c r="T177" s="502" t="e">
        <f t="shared" ref="T177:T186" si="36">+R177*S177</f>
        <v>#REF!</v>
      </c>
      <c r="U177" s="488" t="e">
        <f t="shared" ref="U177:U186" si="37">+R177-T177</f>
        <v>#REF!</v>
      </c>
    </row>
    <row r="178" spans="12:21">
      <c r="L178" s="492"/>
      <c r="M178" s="493">
        <v>100</v>
      </c>
      <c r="N178" s="494" t="s">
        <v>68</v>
      </c>
      <c r="O178" s="494">
        <f t="shared" si="34"/>
        <v>3</v>
      </c>
      <c r="P178" s="494">
        <v>7</v>
      </c>
      <c r="Q178" s="487">
        <f>H161</f>
        <v>46</v>
      </c>
      <c r="R178" s="502" t="e">
        <f>R177</f>
        <v>#REF!</v>
      </c>
      <c r="S178" s="501">
        <f t="shared" si="35"/>
        <v>0.21169399999999999</v>
      </c>
      <c r="T178" s="502" t="e">
        <f t="shared" si="36"/>
        <v>#REF!</v>
      </c>
      <c r="U178" s="488" t="e">
        <f t="shared" si="37"/>
        <v>#REF!</v>
      </c>
    </row>
    <row r="179" spans="12:21">
      <c r="L179" s="495"/>
      <c r="M179" s="493">
        <v>100</v>
      </c>
      <c r="N179" s="496" t="s">
        <v>103</v>
      </c>
      <c r="O179" s="496">
        <f t="shared" si="34"/>
        <v>2</v>
      </c>
      <c r="P179" s="496">
        <v>5</v>
      </c>
      <c r="Q179" s="489">
        <f>I161</f>
        <v>54</v>
      </c>
      <c r="R179" s="502" t="e">
        <f>R178</f>
        <v>#REF!</v>
      </c>
      <c r="S179" s="503">
        <f t="shared" si="35"/>
        <v>5.0937000000000003E-2</v>
      </c>
      <c r="T179" s="502" t="e">
        <f t="shared" si="36"/>
        <v>#REF!</v>
      </c>
      <c r="U179" s="488" t="e">
        <f t="shared" si="37"/>
        <v>#REF!</v>
      </c>
    </row>
    <row r="180" spans="12:21">
      <c r="L180" s="495"/>
      <c r="M180" s="493">
        <v>100</v>
      </c>
      <c r="N180" s="496" t="s">
        <v>70</v>
      </c>
      <c r="O180" s="496">
        <f t="shared" si="34"/>
        <v>1.5</v>
      </c>
      <c r="P180" s="496">
        <v>3</v>
      </c>
      <c r="Q180" s="489">
        <f>J161</f>
        <v>58</v>
      </c>
      <c r="R180" s="502" t="e">
        <f>R178</f>
        <v>#REF!</v>
      </c>
      <c r="S180" s="503">
        <f t="shared" si="35"/>
        <v>1.5706000000000001E-2</v>
      </c>
      <c r="T180" s="502" t="e">
        <f t="shared" si="36"/>
        <v>#REF!</v>
      </c>
      <c r="U180" s="488" t="e">
        <f t="shared" si="37"/>
        <v>#REF!</v>
      </c>
    </row>
    <row r="181" spans="12:21">
      <c r="L181" s="497" t="s">
        <v>206</v>
      </c>
      <c r="M181" s="498">
        <v>100</v>
      </c>
      <c r="N181" s="499" t="s">
        <v>68</v>
      </c>
      <c r="O181" s="499">
        <f t="shared" si="34"/>
        <v>3</v>
      </c>
      <c r="P181" s="499">
        <v>7</v>
      </c>
      <c r="Q181" s="490">
        <f>H162</f>
        <v>50</v>
      </c>
      <c r="R181" s="500" t="e">
        <f>+VLOOKUP(L181,#REF!,4,0)</f>
        <v>#REF!</v>
      </c>
      <c r="S181" s="504">
        <f t="shared" si="35"/>
        <v>0.21169399999999999</v>
      </c>
      <c r="T181" s="500" t="e">
        <f t="shared" si="36"/>
        <v>#REF!</v>
      </c>
      <c r="U181" s="491" t="e">
        <f t="shared" si="37"/>
        <v>#REF!</v>
      </c>
    </row>
    <row r="182" spans="12:21">
      <c r="L182" s="495"/>
      <c r="M182" s="498">
        <v>100</v>
      </c>
      <c r="N182" s="496" t="s">
        <v>103</v>
      </c>
      <c r="O182" s="496">
        <f t="shared" si="34"/>
        <v>2</v>
      </c>
      <c r="P182" s="496">
        <v>5</v>
      </c>
      <c r="Q182" s="489">
        <f>I162</f>
        <v>58</v>
      </c>
      <c r="R182" s="502" t="e">
        <f>R181</f>
        <v>#REF!</v>
      </c>
      <c r="S182" s="503">
        <f t="shared" si="35"/>
        <v>5.0937000000000003E-2</v>
      </c>
      <c r="T182" s="502" t="e">
        <f t="shared" si="36"/>
        <v>#REF!</v>
      </c>
      <c r="U182" s="488" t="e">
        <f t="shared" si="37"/>
        <v>#REF!</v>
      </c>
    </row>
    <row r="183" spans="12:21">
      <c r="L183" s="495"/>
      <c r="M183" s="498">
        <v>100</v>
      </c>
      <c r="N183" s="496" t="s">
        <v>70</v>
      </c>
      <c r="O183" s="496">
        <f t="shared" si="34"/>
        <v>1.5</v>
      </c>
      <c r="P183" s="496">
        <v>3</v>
      </c>
      <c r="Q183" s="489">
        <f>J162</f>
        <v>62</v>
      </c>
      <c r="R183" s="502" t="e">
        <f>R181</f>
        <v>#REF!</v>
      </c>
      <c r="S183" s="503">
        <f t="shared" si="35"/>
        <v>1.5706000000000001E-2</v>
      </c>
      <c r="T183" s="502" t="e">
        <f t="shared" si="36"/>
        <v>#REF!</v>
      </c>
      <c r="U183" s="488" t="e">
        <f t="shared" si="37"/>
        <v>#REF!</v>
      </c>
    </row>
    <row r="184" spans="12:21">
      <c r="L184" s="492" t="s">
        <v>209</v>
      </c>
      <c r="M184" s="493">
        <v>100</v>
      </c>
      <c r="N184" s="494" t="s">
        <v>68</v>
      </c>
      <c r="O184" s="494">
        <f t="shared" si="34"/>
        <v>3</v>
      </c>
      <c r="P184" s="494">
        <v>7</v>
      </c>
      <c r="Q184" s="487">
        <f>H163</f>
        <v>70</v>
      </c>
      <c r="R184" s="500" t="e">
        <f>+VLOOKUP(L184,#REF!,4,0)</f>
        <v>#REF!</v>
      </c>
      <c r="S184" s="501">
        <f t="shared" si="35"/>
        <v>0.21169399999999999</v>
      </c>
      <c r="T184" s="502" t="e">
        <f t="shared" si="36"/>
        <v>#REF!</v>
      </c>
      <c r="U184" s="488" t="e">
        <f t="shared" si="37"/>
        <v>#REF!</v>
      </c>
    </row>
    <row r="185" spans="12:21">
      <c r="L185" s="495"/>
      <c r="M185" s="493">
        <v>100</v>
      </c>
      <c r="N185" s="496" t="s">
        <v>103</v>
      </c>
      <c r="O185" s="496">
        <f t="shared" si="34"/>
        <v>2</v>
      </c>
      <c r="P185" s="496">
        <v>5</v>
      </c>
      <c r="Q185" s="489">
        <f>I163</f>
        <v>80</v>
      </c>
      <c r="R185" s="502" t="e">
        <f>R184</f>
        <v>#REF!</v>
      </c>
      <c r="S185" s="503">
        <f t="shared" si="35"/>
        <v>5.0937000000000003E-2</v>
      </c>
      <c r="T185" s="502" t="e">
        <f t="shared" si="36"/>
        <v>#REF!</v>
      </c>
      <c r="U185" s="488" t="e">
        <f t="shared" si="37"/>
        <v>#REF!</v>
      </c>
    </row>
    <row r="186" spans="12:21">
      <c r="L186" s="495"/>
      <c r="M186" s="493">
        <v>100</v>
      </c>
      <c r="N186" s="496" t="s">
        <v>70</v>
      </c>
      <c r="O186" s="496">
        <f t="shared" si="34"/>
        <v>1.5</v>
      </c>
      <c r="P186" s="496">
        <v>3</v>
      </c>
      <c r="Q186" s="489">
        <f>J163</f>
        <v>90</v>
      </c>
      <c r="R186" s="502" t="e">
        <f>R184</f>
        <v>#REF!</v>
      </c>
      <c r="S186" s="503">
        <f t="shared" si="35"/>
        <v>1.5706000000000001E-2</v>
      </c>
      <c r="T186" s="502" t="e">
        <f t="shared" si="36"/>
        <v>#REF!</v>
      </c>
      <c r="U186" s="488" t="e">
        <f t="shared" si="37"/>
        <v>#REF!</v>
      </c>
    </row>
    <row r="187" spans="12:21">
      <c r="L187" s="466" t="s">
        <v>210</v>
      </c>
      <c r="M187" s="467">
        <v>70</v>
      </c>
      <c r="N187" s="468" t="s">
        <v>67</v>
      </c>
      <c r="O187" s="468">
        <f t="shared" ref="O187:O190" si="38">IF(N187="Excelente",1.5,IF(N187="Bueno",2,IF(N187="Intermedio",2.5,IF(N187="Regular",3,IF(N187="Deficiente",3.5,IF(N187="Malo",4,IF(N187="Muy malo",4.5,0)))))))</f>
        <v>4</v>
      </c>
      <c r="P187" s="468">
        <v>15</v>
      </c>
      <c r="Q187" s="59">
        <f>G164</f>
        <v>25</v>
      </c>
      <c r="R187" s="477" t="e">
        <f>+VLOOKUP(L187,#REF!,4,0)</f>
        <v>#REF!</v>
      </c>
      <c r="S187" s="478">
        <f t="shared" si="30"/>
        <v>0.5872637959183673</v>
      </c>
      <c r="T187" s="477" t="e">
        <f t="shared" si="31"/>
        <v>#REF!</v>
      </c>
      <c r="U187" s="67" t="e">
        <f t="shared" si="32"/>
        <v>#REF!</v>
      </c>
    </row>
    <row r="188" spans="12:21">
      <c r="L188" s="469"/>
      <c r="M188" s="467">
        <v>70</v>
      </c>
      <c r="N188" s="470" t="s">
        <v>68</v>
      </c>
      <c r="O188" s="470">
        <f t="shared" si="38"/>
        <v>3</v>
      </c>
      <c r="P188" s="470">
        <v>10</v>
      </c>
      <c r="Q188" s="298">
        <f>H164</f>
        <v>38</v>
      </c>
      <c r="R188" s="477" t="e">
        <f>R187</f>
        <v>#REF!</v>
      </c>
      <c r="S188" s="479">
        <f t="shared" si="30"/>
        <v>0.24786548979591835</v>
      </c>
      <c r="T188" s="480" t="e">
        <f t="shared" si="31"/>
        <v>#REF!</v>
      </c>
      <c r="U188" s="19" t="e">
        <f t="shared" si="32"/>
        <v>#REF!</v>
      </c>
    </row>
    <row r="189" spans="12:21">
      <c r="L189" s="469"/>
      <c r="M189" s="467">
        <v>70</v>
      </c>
      <c r="N189" s="470" t="s">
        <v>103</v>
      </c>
      <c r="O189" s="470">
        <f t="shared" ref="O189" si="39">IF(N189="Excelente",1.5,IF(N189="Bueno",2,IF(N189="Intermedio",2.5,IF(N189="Regular",3,IF(N189="Deficiente",3.5,IF(N189="Malo",4,IF(N189="Muy malo",4.5,0)))))))</f>
        <v>2</v>
      </c>
      <c r="P189" s="470">
        <v>5</v>
      </c>
      <c r="Q189" s="298">
        <f>I164</f>
        <v>45</v>
      </c>
      <c r="R189" s="477" t="e">
        <f>R188</f>
        <v>#REF!</v>
      </c>
      <c r="S189" s="479">
        <f t="shared" ref="S189" si="40">IF(O189=1,(0.005*((P189/M189)*100)^2+0.5001*((P189/M189)*100)-0.0071)/100,IF(O189=1.5,(0.005*((P189/M189)*100)^2+0.4998*((P189/M189)*100)+0.0262)/100,IF(O189=2,(0.0049*((P189/M189)*100)^2+0.4861*((P189/M189)*100)+2.5407)/100,IF(O189=2.5,(0.0046*((P189/M189)*100)^2+0.4581*((P189/M189)*100)+8.1068)/100,IF(O189=3,(0.0041*((P189/M189)*100)^2+0.4092*((P189/M189)*100)+18.1041)/100,IF(O189=3.5,(0.0033*((P189/M189)*100)^2+0.3341*((P189/M189)*100)+33.199)/100,IF(O189=4,(0.0023*((P189/M189)*100)^2+0.24*((P189/M189)*100)+52.5274)/100,IF(O189=4.5,(0.0012*((P189/M189)*100)^2+0.1275*((P189/M189)*100)+75.153)/100))))))))</f>
        <v>6.2628428571428571E-2</v>
      </c>
      <c r="T189" s="480" t="e">
        <f t="shared" ref="T189" si="41">+R189*S189</f>
        <v>#REF!</v>
      </c>
      <c r="U189" s="19" t="e">
        <f t="shared" ref="U189" si="42">+R189-T189</f>
        <v>#REF!</v>
      </c>
    </row>
    <row r="190" spans="12:21">
      <c r="L190" s="469"/>
      <c r="M190" s="467">
        <v>70</v>
      </c>
      <c r="N190" s="470" t="s">
        <v>70</v>
      </c>
      <c r="O190" s="470">
        <f t="shared" si="38"/>
        <v>1.5</v>
      </c>
      <c r="P190" s="470">
        <v>1</v>
      </c>
      <c r="Q190" s="298">
        <f>J164</f>
        <v>62</v>
      </c>
      <c r="R190" s="477" t="e">
        <f>R188</f>
        <v>#REF!</v>
      </c>
      <c r="S190" s="479">
        <f t="shared" si="30"/>
        <v>7.5040408163265316E-3</v>
      </c>
      <c r="T190" s="480" t="e">
        <f t="shared" si="31"/>
        <v>#REF!</v>
      </c>
      <c r="U190" s="19" t="e">
        <f t="shared" si="32"/>
        <v>#REF!</v>
      </c>
    </row>
    <row r="191" spans="12:21">
      <c r="L191" s="471" t="s">
        <v>213</v>
      </c>
      <c r="M191" s="472">
        <v>100</v>
      </c>
      <c r="N191" s="473" t="s">
        <v>68</v>
      </c>
      <c r="O191" s="473">
        <f t="shared" si="33"/>
        <v>3</v>
      </c>
      <c r="P191" s="473">
        <v>15</v>
      </c>
      <c r="Q191" s="16">
        <f>H165</f>
        <v>85</v>
      </c>
      <c r="R191" s="477" t="e">
        <f>+VLOOKUP(L191,#REF!,4,0)</f>
        <v>#REF!</v>
      </c>
      <c r="S191" s="481">
        <f t="shared" si="30"/>
        <v>0.25164599999999998</v>
      </c>
      <c r="T191" s="480" t="e">
        <f t="shared" si="31"/>
        <v>#REF!</v>
      </c>
      <c r="U191" s="19" t="e">
        <f t="shared" si="32"/>
        <v>#REF!</v>
      </c>
    </row>
    <row r="192" spans="12:21" ht="15.75" thickBot="1">
      <c r="L192" s="474"/>
      <c r="M192" s="475">
        <v>100</v>
      </c>
      <c r="N192" s="476" t="s">
        <v>103</v>
      </c>
      <c r="O192" s="476">
        <f t="shared" si="33"/>
        <v>2</v>
      </c>
      <c r="P192" s="476">
        <v>10</v>
      </c>
      <c r="Q192" s="440">
        <f>I165</f>
        <v>93</v>
      </c>
      <c r="R192" s="477" t="e">
        <f>R191</f>
        <v>#REF!</v>
      </c>
      <c r="S192" s="482">
        <f t="shared" si="30"/>
        <v>7.8917000000000001E-2</v>
      </c>
      <c r="T192" s="483" t="e">
        <f t="shared" si="31"/>
        <v>#REF!</v>
      </c>
      <c r="U192" s="441" t="e">
        <f t="shared" si="32"/>
        <v>#REF!</v>
      </c>
    </row>
    <row r="193" spans="6:21" ht="15.75" thickBot="1">
      <c r="L193" s="474"/>
      <c r="M193" s="475">
        <v>100</v>
      </c>
      <c r="N193" s="476" t="s">
        <v>70</v>
      </c>
      <c r="O193" s="476">
        <f t="shared" ref="O193" si="43">IF(N193="Excelente",1.5,IF(N193="Bueno",2,IF(N193="Intermedio",2.5,IF(N193="Regular",3,IF(N193="Deficiente",3.5,IF(N193="Malo",4,IF(N193="Muy malo",4.5,0)))))))</f>
        <v>1.5</v>
      </c>
      <c r="P193" s="476">
        <v>5</v>
      </c>
      <c r="Q193" s="440">
        <f>J165</f>
        <v>99</v>
      </c>
      <c r="R193" s="477" t="e">
        <f>R192</f>
        <v>#REF!</v>
      </c>
      <c r="S193" s="482">
        <f t="shared" ref="S193" si="44">IF(O193=1,(0.005*((P193/M193)*100)^2+0.5001*((P193/M193)*100)-0.0071)/100,IF(O193=1.5,(0.005*((P193/M193)*100)^2+0.4998*((P193/M193)*100)+0.0262)/100,IF(O193=2,(0.0049*((P193/M193)*100)^2+0.4861*((P193/M193)*100)+2.5407)/100,IF(O193=2.5,(0.0046*((P193/M193)*100)^2+0.4581*((P193/M193)*100)+8.1068)/100,IF(O193=3,(0.0041*((P193/M193)*100)^2+0.4092*((P193/M193)*100)+18.1041)/100,IF(O193=3.5,(0.0033*((P193/M193)*100)^2+0.3341*((P193/M193)*100)+33.199)/100,IF(O193=4,(0.0023*((P193/M193)*100)^2+0.24*((P193/M193)*100)+52.5274)/100,IF(O193=4.5,(0.0012*((P193/M193)*100)^2+0.1275*((P193/M193)*100)+75.153)/100))))))))</f>
        <v>2.6501999999999998E-2</v>
      </c>
      <c r="T193" s="483" t="e">
        <f t="shared" ref="T193" si="45">+R193*S193</f>
        <v>#REF!</v>
      </c>
      <c r="U193" s="441" t="e">
        <f t="shared" ref="U193" si="46">+R193-T193</f>
        <v>#REF!</v>
      </c>
    </row>
    <row r="195" spans="6:21">
      <c r="L195" s="627" t="s">
        <v>215</v>
      </c>
      <c r="M195" s="628"/>
      <c r="N195" s="628"/>
      <c r="O195" s="628"/>
      <c r="P195" s="628"/>
      <c r="Q195" s="628"/>
      <c r="R195" s="628"/>
      <c r="S195" s="628"/>
      <c r="T195" s="628"/>
      <c r="U195" s="629"/>
    </row>
    <row r="196" spans="6:21" ht="45">
      <c r="L196" s="152" t="s">
        <v>145</v>
      </c>
      <c r="M196" s="153" t="s">
        <v>72</v>
      </c>
      <c r="N196" s="154" t="s">
        <v>73</v>
      </c>
      <c r="O196" s="155"/>
      <c r="P196" s="153" t="s">
        <v>74</v>
      </c>
      <c r="Q196" s="156" t="s">
        <v>18</v>
      </c>
      <c r="R196" s="157" t="s">
        <v>75</v>
      </c>
      <c r="S196" s="158" t="s">
        <v>216</v>
      </c>
      <c r="T196" s="159" t="s">
        <v>77</v>
      </c>
      <c r="U196" s="160" t="s">
        <v>78</v>
      </c>
    </row>
    <row r="197" spans="6:21" ht="15.75" thickBot="1">
      <c r="L197" s="212" t="s">
        <v>217</v>
      </c>
      <c r="M197" s="205"/>
      <c r="N197" s="58" t="s">
        <v>67</v>
      </c>
      <c r="O197" s="58">
        <f t="shared" ref="O197:O208" si="47">IF(N197="Excelente",1.5,IF(N197="Bueno",2,IF(N197="Intermedio",2.5,IF(N197="Regular",3,IF(N197="Deficiente",3.5,IF(N197="Malo",4,IF(N197="Muy malo",4.5,0)))))))</f>
        <v>4</v>
      </c>
      <c r="P197" s="58"/>
      <c r="Q197" s="164">
        <v>11</v>
      </c>
      <c r="R197" s="60" t="e">
        <f>+VLOOKUP(L197,#REF!,4,0)</f>
        <v>#REF!</v>
      </c>
      <c r="S197" s="326">
        <f>IF(N197="Excelente",0.00032,IF(N197="Bueno",0.0252,IF(N197="Intermedio",0.0809,IF(N197="Regular",0.181,IF(N197="Deficiente",0.332,IF(N197="Malo",0.526,IF(N197="Muy malo",0.752,0)))))))</f>
        <v>0.52600000000000002</v>
      </c>
      <c r="T197" s="60" t="e">
        <f t="shared" ref="T197" si="48">+R197*S197</f>
        <v>#REF!</v>
      </c>
      <c r="U197" s="67" t="e">
        <f t="shared" ref="U197" si="49">+R197-T197</f>
        <v>#REF!</v>
      </c>
    </row>
    <row r="198" spans="6:21">
      <c r="F198" s="614" t="s">
        <v>143</v>
      </c>
      <c r="G198" s="616" t="s">
        <v>60</v>
      </c>
      <c r="H198" s="617"/>
      <c r="I198" s="617"/>
      <c r="J198" s="618"/>
      <c r="L198" s="273" t="s">
        <v>217</v>
      </c>
      <c r="M198" s="303"/>
      <c r="N198" s="297" t="s">
        <v>68</v>
      </c>
      <c r="O198" s="297">
        <f t="shared" si="47"/>
        <v>3</v>
      </c>
      <c r="P198" s="297"/>
      <c r="Q198" s="164">
        <v>19</v>
      </c>
      <c r="R198" s="17" t="e">
        <f>+VLOOKUP(L198,#REF!,4,0)</f>
        <v>#REF!</v>
      </c>
      <c r="S198" s="327">
        <f>IF(N198="Excelente",0.00032,IF(N198="Bueno",0.0252,IF(N198="Intermedio",0.0809,IF(N198="Regular",0.181,IF(N198="Deficiente",0.332,IF(N198="Malo",0.526,IF(N198="Muy malo",0.752,0)))))))</f>
        <v>0.18099999999999999</v>
      </c>
      <c r="T198" s="17" t="e">
        <f t="shared" ref="T198:T208" si="50">+R198*S198</f>
        <v>#REF!</v>
      </c>
      <c r="U198" s="19" t="e">
        <f t="shared" ref="U198:U208" si="51">+R198-T198</f>
        <v>#REF!</v>
      </c>
    </row>
    <row r="199" spans="6:21">
      <c r="F199" s="615"/>
      <c r="G199" s="7" t="s">
        <v>67</v>
      </c>
      <c r="H199" s="7" t="s">
        <v>68</v>
      </c>
      <c r="I199" s="7" t="s">
        <v>69</v>
      </c>
      <c r="J199" s="7" t="s">
        <v>70</v>
      </c>
      <c r="L199" s="300" t="s">
        <v>218</v>
      </c>
      <c r="M199" s="304"/>
      <c r="N199" s="301" t="s">
        <v>68</v>
      </c>
      <c r="O199" s="301">
        <f t="shared" si="47"/>
        <v>3</v>
      </c>
      <c r="P199" s="301"/>
      <c r="Q199" s="164">
        <v>21</v>
      </c>
      <c r="R199" s="33" t="e">
        <f>+VLOOKUP(L199,#REF!,4,0)</f>
        <v>#REF!</v>
      </c>
      <c r="S199" s="328">
        <f t="shared" ref="S199:S208" si="52">IF(N199="Excelente",0.00032,IF(N199="Bueno",0.0252,IF(N199="Intermedio",0.0809,IF(N199="Regular",0.181,IF(N199="Deficiente",0.332,IF(N199="Malo",0.526,IF(N199="Muy malo",0.752,0)))))))</f>
        <v>0.18099999999999999</v>
      </c>
      <c r="T199" s="33" t="e">
        <f t="shared" si="50"/>
        <v>#REF!</v>
      </c>
      <c r="U199" s="19" t="e">
        <f t="shared" si="51"/>
        <v>#REF!</v>
      </c>
    </row>
    <row r="200" spans="6:21" ht="30">
      <c r="F200" s="324" t="s">
        <v>219</v>
      </c>
      <c r="G200" s="164">
        <v>11</v>
      </c>
      <c r="H200" s="164">
        <v>19</v>
      </c>
      <c r="I200" s="148">
        <v>27</v>
      </c>
      <c r="J200" s="149">
        <v>31</v>
      </c>
      <c r="L200" s="300" t="s">
        <v>218</v>
      </c>
      <c r="M200" s="304"/>
      <c r="N200" s="301" t="s">
        <v>103</v>
      </c>
      <c r="O200" s="301">
        <f t="shared" si="47"/>
        <v>2</v>
      </c>
      <c r="P200" s="301"/>
      <c r="Q200" s="164">
        <v>29</v>
      </c>
      <c r="R200" s="33" t="e">
        <f>+VLOOKUP(L200,#REF!,4,0)</f>
        <v>#REF!</v>
      </c>
      <c r="S200" s="328">
        <f t="shared" si="52"/>
        <v>2.52E-2</v>
      </c>
      <c r="T200" s="33" t="e">
        <f t="shared" si="50"/>
        <v>#REF!</v>
      </c>
      <c r="U200" s="19" t="e">
        <f t="shared" si="51"/>
        <v>#REF!</v>
      </c>
    </row>
    <row r="201" spans="6:21" ht="30">
      <c r="F201" s="324" t="s">
        <v>220</v>
      </c>
      <c r="G201" s="147">
        <v>13</v>
      </c>
      <c r="H201" s="164">
        <v>21</v>
      </c>
      <c r="I201" s="164">
        <v>29</v>
      </c>
      <c r="J201" s="149">
        <v>33</v>
      </c>
      <c r="L201" s="212" t="s">
        <v>221</v>
      </c>
      <c r="M201" s="205"/>
      <c r="N201" s="58" t="s">
        <v>103</v>
      </c>
      <c r="O201" s="58">
        <f t="shared" si="47"/>
        <v>2</v>
      </c>
      <c r="P201" s="58"/>
      <c r="Q201" s="164">
        <v>32</v>
      </c>
      <c r="R201" s="60" t="e">
        <f>+VLOOKUP(L201,#REF!,4,0)</f>
        <v>#REF!</v>
      </c>
      <c r="S201" s="326">
        <f t="shared" si="52"/>
        <v>2.52E-2</v>
      </c>
      <c r="T201" s="60" t="e">
        <f t="shared" si="50"/>
        <v>#REF!</v>
      </c>
      <c r="U201" s="67" t="e">
        <f t="shared" si="51"/>
        <v>#REF!</v>
      </c>
    </row>
    <row r="202" spans="6:21" ht="30">
      <c r="F202" s="324" t="s">
        <v>222</v>
      </c>
      <c r="G202" s="147">
        <v>16</v>
      </c>
      <c r="H202" s="147">
        <v>24</v>
      </c>
      <c r="I202" s="164">
        <v>32</v>
      </c>
      <c r="J202" s="165">
        <v>36</v>
      </c>
      <c r="L202" s="273" t="s">
        <v>221</v>
      </c>
      <c r="M202" s="303"/>
      <c r="N202" s="297" t="s">
        <v>70</v>
      </c>
      <c r="O202" s="297">
        <f t="shared" si="47"/>
        <v>1.5</v>
      </c>
      <c r="P202" s="297"/>
      <c r="Q202" s="165">
        <v>36</v>
      </c>
      <c r="R202" s="17" t="e">
        <f>+VLOOKUP(L202,#REF!,4,0)</f>
        <v>#REF!</v>
      </c>
      <c r="S202" s="327">
        <f t="shared" si="52"/>
        <v>3.2000000000000003E-4</v>
      </c>
      <c r="T202" s="17" t="e">
        <f t="shared" si="50"/>
        <v>#REF!</v>
      </c>
      <c r="U202" s="19" t="e">
        <f t="shared" si="51"/>
        <v>#REF!</v>
      </c>
    </row>
    <row r="203" spans="6:21" ht="30">
      <c r="F203" s="324" t="s">
        <v>223</v>
      </c>
      <c r="G203" s="147">
        <v>25</v>
      </c>
      <c r="H203" s="147">
        <v>33</v>
      </c>
      <c r="I203" s="164">
        <v>40</v>
      </c>
      <c r="J203" s="165">
        <v>45</v>
      </c>
      <c r="L203" s="211" t="s">
        <v>224</v>
      </c>
      <c r="M203" s="204"/>
      <c r="N203" s="32" t="s">
        <v>103</v>
      </c>
      <c r="O203" s="32">
        <f t="shared" si="47"/>
        <v>2</v>
      </c>
      <c r="P203" s="32"/>
      <c r="Q203" s="164">
        <v>40</v>
      </c>
      <c r="R203" s="33" t="e">
        <f>+VLOOKUP(L203,#REF!,4,0)</f>
        <v>#REF!</v>
      </c>
      <c r="S203" s="329">
        <f t="shared" si="52"/>
        <v>2.52E-2</v>
      </c>
      <c r="T203" s="33" t="e">
        <f t="shared" si="50"/>
        <v>#REF!</v>
      </c>
      <c r="U203" s="19" t="e">
        <f t="shared" si="51"/>
        <v>#REF!</v>
      </c>
    </row>
    <row r="204" spans="6:21" ht="30">
      <c r="F204" s="324" t="s">
        <v>225</v>
      </c>
      <c r="G204" s="147">
        <v>27</v>
      </c>
      <c r="H204" s="147">
        <v>35</v>
      </c>
      <c r="I204" s="164">
        <v>43</v>
      </c>
      <c r="J204" s="165">
        <v>47</v>
      </c>
      <c r="L204" s="300" t="s">
        <v>224</v>
      </c>
      <c r="M204" s="304"/>
      <c r="N204" s="301" t="s">
        <v>70</v>
      </c>
      <c r="O204" s="301">
        <f t="shared" si="47"/>
        <v>1.5</v>
      </c>
      <c r="P204" s="301"/>
      <c r="Q204" s="165">
        <v>45</v>
      </c>
      <c r="R204" s="33" t="e">
        <f>+VLOOKUP(L204,#REF!,4,0)</f>
        <v>#REF!</v>
      </c>
      <c r="S204" s="328">
        <f t="shared" si="52"/>
        <v>3.2000000000000003E-4</v>
      </c>
      <c r="T204" s="33" t="e">
        <f t="shared" si="50"/>
        <v>#REF!</v>
      </c>
      <c r="U204" s="19" t="e">
        <f t="shared" si="51"/>
        <v>#REF!</v>
      </c>
    </row>
    <row r="205" spans="6:21" ht="30.75" thickBot="1">
      <c r="F205" s="325" t="s">
        <v>226</v>
      </c>
      <c r="G205" s="151">
        <v>30</v>
      </c>
      <c r="H205" s="151">
        <v>38</v>
      </c>
      <c r="I205" s="166">
        <v>46</v>
      </c>
      <c r="J205" s="167">
        <v>50</v>
      </c>
      <c r="L205" s="212" t="s">
        <v>227</v>
      </c>
      <c r="M205" s="205"/>
      <c r="N205" s="58" t="s">
        <v>103</v>
      </c>
      <c r="O205" s="58">
        <f t="shared" si="47"/>
        <v>2</v>
      </c>
      <c r="P205" s="58"/>
      <c r="Q205" s="164">
        <v>43</v>
      </c>
      <c r="R205" s="60" t="e">
        <f>+VLOOKUP(L205,#REF!,4,0)</f>
        <v>#REF!</v>
      </c>
      <c r="S205" s="326">
        <f t="shared" si="52"/>
        <v>2.52E-2</v>
      </c>
      <c r="T205" s="60" t="e">
        <f t="shared" si="50"/>
        <v>#REF!</v>
      </c>
      <c r="U205" s="67" t="e">
        <f t="shared" si="51"/>
        <v>#REF!</v>
      </c>
    </row>
    <row r="206" spans="6:21" ht="30">
      <c r="L206" s="273" t="s">
        <v>227</v>
      </c>
      <c r="M206" s="303"/>
      <c r="N206" s="297" t="s">
        <v>70</v>
      </c>
      <c r="O206" s="297">
        <f t="shared" si="47"/>
        <v>1.5</v>
      </c>
      <c r="P206" s="297"/>
      <c r="Q206" s="165">
        <v>47</v>
      </c>
      <c r="R206" s="17" t="e">
        <f>+VLOOKUP(L206,#REF!,4,0)</f>
        <v>#REF!</v>
      </c>
      <c r="S206" s="327">
        <f t="shared" si="52"/>
        <v>3.2000000000000003E-4</v>
      </c>
      <c r="T206" s="17" t="e">
        <f t="shared" si="50"/>
        <v>#REF!</v>
      </c>
      <c r="U206" s="19" t="e">
        <f t="shared" si="51"/>
        <v>#REF!</v>
      </c>
    </row>
    <row r="207" spans="6:21" ht="30.75" thickBot="1">
      <c r="L207" s="211" t="s">
        <v>228</v>
      </c>
      <c r="M207" s="204"/>
      <c r="N207" s="32" t="s">
        <v>103</v>
      </c>
      <c r="O207" s="32">
        <f t="shared" si="47"/>
        <v>2</v>
      </c>
      <c r="P207" s="32"/>
      <c r="Q207" s="166">
        <v>46</v>
      </c>
      <c r="R207" s="33" t="e">
        <f>+VLOOKUP(L207,#REF!,4,0)</f>
        <v>#REF!</v>
      </c>
      <c r="S207" s="329">
        <f t="shared" si="52"/>
        <v>2.52E-2</v>
      </c>
      <c r="T207" s="33" t="e">
        <f t="shared" si="50"/>
        <v>#REF!</v>
      </c>
      <c r="U207" s="19" t="e">
        <f t="shared" si="51"/>
        <v>#REF!</v>
      </c>
    </row>
    <row r="208" spans="6:21" ht="30.75" thickBot="1">
      <c r="L208" s="300" t="s">
        <v>228</v>
      </c>
      <c r="M208" s="304"/>
      <c r="N208" s="301" t="s">
        <v>70</v>
      </c>
      <c r="O208" s="301">
        <f t="shared" si="47"/>
        <v>1.5</v>
      </c>
      <c r="P208" s="301"/>
      <c r="Q208" s="167">
        <v>50</v>
      </c>
      <c r="R208" s="33" t="e">
        <f>+VLOOKUP(L208,#REF!,4,0)</f>
        <v>#REF!</v>
      </c>
      <c r="S208" s="328">
        <f t="shared" si="52"/>
        <v>3.2000000000000003E-4</v>
      </c>
      <c r="T208" s="33" t="e">
        <f t="shared" si="50"/>
        <v>#REF!</v>
      </c>
      <c r="U208" s="19" t="e">
        <f t="shared" si="51"/>
        <v>#REF!</v>
      </c>
    </row>
    <row r="209" spans="6:22" ht="15.75" thickBot="1"/>
    <row r="210" spans="6:22">
      <c r="L210" s="630" t="s">
        <v>229</v>
      </c>
      <c r="M210" s="631"/>
      <c r="N210" s="631"/>
      <c r="O210" s="631"/>
      <c r="P210" s="631"/>
      <c r="Q210" s="631"/>
      <c r="R210" s="631"/>
      <c r="S210" s="631"/>
      <c r="T210" s="631"/>
      <c r="U210" s="632"/>
    </row>
    <row r="211" spans="6:22" ht="45">
      <c r="F211" s="347" t="s">
        <v>63</v>
      </c>
      <c r="G211" s="622" t="s">
        <v>60</v>
      </c>
      <c r="H211" s="623"/>
      <c r="I211" s="623"/>
      <c r="J211" s="623"/>
      <c r="L211" s="152" t="s">
        <v>145</v>
      </c>
      <c r="M211" s="153" t="s">
        <v>72</v>
      </c>
      <c r="N211" s="154" t="s">
        <v>73</v>
      </c>
      <c r="O211" s="155"/>
      <c r="P211" s="153" t="s">
        <v>74</v>
      </c>
      <c r="Q211" s="156" t="s">
        <v>18</v>
      </c>
      <c r="R211" s="157" t="s">
        <v>75</v>
      </c>
      <c r="S211" s="158" t="s">
        <v>76</v>
      </c>
      <c r="T211" s="159" t="s">
        <v>77</v>
      </c>
      <c r="U211" s="160" t="s">
        <v>78</v>
      </c>
    </row>
    <row r="212" spans="6:22" ht="15.75">
      <c r="F212" s="348"/>
      <c r="G212" s="349" t="s">
        <v>67</v>
      </c>
      <c r="H212" s="349" t="s">
        <v>68</v>
      </c>
      <c r="I212" s="349" t="s">
        <v>69</v>
      </c>
      <c r="J212" s="349" t="s">
        <v>70</v>
      </c>
      <c r="L212" s="212" t="s">
        <v>230</v>
      </c>
      <c r="M212" s="205">
        <v>100</v>
      </c>
      <c r="N212" s="58" t="s">
        <v>67</v>
      </c>
      <c r="O212" s="58">
        <f t="shared" ref="O212:O236" si="53">IF(N212="Excelente",1.5,IF(N212="Bueno",2,IF(N212="Intermedio",2.5,IF(N212="Regular",3,IF(N212="Deficiente",3.5,IF(N212="Malo",4,IF(N212="Muy malo",4.5,0)))))))</f>
        <v>4</v>
      </c>
      <c r="P212" s="58">
        <v>1</v>
      </c>
      <c r="Q212" s="59">
        <f>G213</f>
        <v>20</v>
      </c>
      <c r="R212" s="60" t="e">
        <f>+VLOOKUP(L212,#REF!,4,0)</f>
        <v>#REF!</v>
      </c>
      <c r="S212" s="61">
        <f t="shared" ref="S212:S236" si="54">IF(O212=1,(0.005*((P212/M212)*100)^2+0.5001*((P212/M212)*100)-0.0071)/100,IF(O212=1.5,(0.005*((P212/M212)*100)^2+0.4998*((P212/M212)*100)+0.0262)/100,IF(O212=2,(0.0049*((P212/M212)*100)^2+0.4861*((P212/M212)*100)+2.5407)/100,IF(O212=2.5,(0.0046*((P212/M212)*100)^2+0.4581*((P212/M212)*100)+8.1068)/100,IF(O212=3,(0.0041*((P212/M212)*100)^2+0.4092*((P212/M212)*100)+18.1041)/100,IF(O212=3.5,(0.0033*((P212/M212)*100)^2+0.3341*((P212/M212)*100)+33.199)/100,IF(O212=4,(0.0023*((P212/M212)*100)^2+0.24*((P212/M212)*100)+52.5274)/100,IF(O212=4.5,(0.0012*((P212/M212)*100)^2+0.1275*((P212/M212)*100)+75.153)/100))))))))</f>
        <v>0.52769699999999997</v>
      </c>
      <c r="T212" s="60" t="e">
        <f t="shared" ref="T212:T236" si="55">+R212*S212</f>
        <v>#REF!</v>
      </c>
      <c r="U212" s="67" t="e">
        <f t="shared" ref="U212:U236" si="56">+R212-T212</f>
        <v>#REF!</v>
      </c>
    </row>
    <row r="213" spans="6:22">
      <c r="F213" s="350" t="s">
        <v>231</v>
      </c>
      <c r="G213" s="353">
        <v>20</v>
      </c>
      <c r="H213" s="353">
        <v>28</v>
      </c>
      <c r="I213" s="353">
        <v>36</v>
      </c>
      <c r="J213" s="351">
        <v>40</v>
      </c>
      <c r="L213" s="273"/>
      <c r="M213" s="303">
        <v>100</v>
      </c>
      <c r="N213" s="297" t="s">
        <v>68</v>
      </c>
      <c r="O213" s="297">
        <f t="shared" si="53"/>
        <v>3</v>
      </c>
      <c r="P213" s="297">
        <v>7</v>
      </c>
      <c r="Q213" s="298">
        <f>H213</f>
        <v>28</v>
      </c>
      <c r="R213" s="17" t="e">
        <f>R212</f>
        <v>#REF!</v>
      </c>
      <c r="S213" s="299">
        <f t="shared" si="54"/>
        <v>0.21169399999999999</v>
      </c>
      <c r="T213" s="17" t="e">
        <f t="shared" si="55"/>
        <v>#REF!</v>
      </c>
      <c r="U213" s="19" t="e">
        <f t="shared" si="56"/>
        <v>#REF!</v>
      </c>
    </row>
    <row r="214" spans="6:22">
      <c r="F214" s="350" t="s">
        <v>232</v>
      </c>
      <c r="G214" s="353">
        <v>21</v>
      </c>
      <c r="H214" s="353">
        <v>29</v>
      </c>
      <c r="I214" s="353">
        <v>37</v>
      </c>
      <c r="J214" s="351">
        <v>41</v>
      </c>
      <c r="L214" s="273"/>
      <c r="M214" s="303">
        <v>100</v>
      </c>
      <c r="N214" s="297" t="s">
        <v>103</v>
      </c>
      <c r="O214" s="297">
        <f t="shared" si="53"/>
        <v>2</v>
      </c>
      <c r="P214" s="297">
        <v>5</v>
      </c>
      <c r="Q214" s="298">
        <f>I213</f>
        <v>36</v>
      </c>
      <c r="R214" s="17" t="e">
        <f>R212</f>
        <v>#REF!</v>
      </c>
      <c r="S214" s="299">
        <f t="shared" si="54"/>
        <v>5.0937000000000003E-2</v>
      </c>
      <c r="T214" s="17" t="e">
        <f t="shared" si="55"/>
        <v>#REF!</v>
      </c>
      <c r="U214" s="19" t="e">
        <f t="shared" si="56"/>
        <v>#REF!</v>
      </c>
    </row>
    <row r="215" spans="6:22">
      <c r="F215" s="350" t="s">
        <v>233</v>
      </c>
      <c r="G215" s="353">
        <v>24</v>
      </c>
      <c r="H215" s="353">
        <v>32</v>
      </c>
      <c r="I215" s="353">
        <v>40</v>
      </c>
      <c r="J215" s="351">
        <v>44</v>
      </c>
      <c r="L215" s="212" t="s">
        <v>234</v>
      </c>
      <c r="M215" s="205">
        <v>100</v>
      </c>
      <c r="N215" s="58" t="s">
        <v>67</v>
      </c>
      <c r="O215" s="58">
        <f t="shared" si="53"/>
        <v>4</v>
      </c>
      <c r="P215" s="58">
        <v>1</v>
      </c>
      <c r="Q215" s="59">
        <f>G214</f>
        <v>21</v>
      </c>
      <c r="R215" s="60" t="e">
        <f>+VLOOKUP(L215,#REF!,4,0)</f>
        <v>#REF!</v>
      </c>
      <c r="S215" s="61">
        <f t="shared" si="54"/>
        <v>0.52769699999999997</v>
      </c>
      <c r="T215" s="60" t="e">
        <f t="shared" si="55"/>
        <v>#REF!</v>
      </c>
      <c r="U215" s="67" t="e">
        <f t="shared" si="56"/>
        <v>#REF!</v>
      </c>
    </row>
    <row r="216" spans="6:22">
      <c r="F216" s="350" t="s">
        <v>235</v>
      </c>
      <c r="G216" s="352">
        <v>28</v>
      </c>
      <c r="H216" s="353">
        <v>39</v>
      </c>
      <c r="I216" s="353">
        <v>47</v>
      </c>
      <c r="J216" s="353">
        <v>48</v>
      </c>
      <c r="L216" s="273"/>
      <c r="M216" s="303">
        <v>100</v>
      </c>
      <c r="N216" s="297" t="s">
        <v>68</v>
      </c>
      <c r="O216" s="297">
        <f t="shared" si="53"/>
        <v>3</v>
      </c>
      <c r="P216" s="297">
        <v>7</v>
      </c>
      <c r="Q216" s="298">
        <f>H214</f>
        <v>29</v>
      </c>
      <c r="R216" s="17" t="e">
        <f>R215</f>
        <v>#REF!</v>
      </c>
      <c r="S216" s="299">
        <f t="shared" si="54"/>
        <v>0.21169399999999999</v>
      </c>
      <c r="T216" s="17" t="e">
        <f t="shared" si="55"/>
        <v>#REF!</v>
      </c>
      <c r="U216" s="19" t="e">
        <f t="shared" si="56"/>
        <v>#REF!</v>
      </c>
    </row>
    <row r="217" spans="6:22">
      <c r="F217" s="419" t="s">
        <v>236</v>
      </c>
      <c r="G217" s="351">
        <v>33</v>
      </c>
      <c r="H217" s="353">
        <v>41</v>
      </c>
      <c r="I217" s="353">
        <v>49</v>
      </c>
      <c r="J217" s="353">
        <v>53</v>
      </c>
      <c r="L217" s="273"/>
      <c r="M217" s="303">
        <v>100</v>
      </c>
      <c r="N217" s="297" t="s">
        <v>103</v>
      </c>
      <c r="O217" s="297">
        <f t="shared" si="53"/>
        <v>2</v>
      </c>
      <c r="P217" s="297">
        <v>5</v>
      </c>
      <c r="Q217" s="298">
        <f>I214</f>
        <v>37</v>
      </c>
      <c r="R217" s="17" t="e">
        <f>R215</f>
        <v>#REF!</v>
      </c>
      <c r="S217" s="299">
        <f t="shared" si="54"/>
        <v>5.0937000000000003E-2</v>
      </c>
      <c r="T217" s="17" t="e">
        <f t="shared" si="55"/>
        <v>#REF!</v>
      </c>
      <c r="U217" s="19" t="e">
        <f t="shared" si="56"/>
        <v>#REF!</v>
      </c>
    </row>
    <row r="218" spans="6:22" ht="30">
      <c r="F218" s="350" t="s">
        <v>237</v>
      </c>
      <c r="G218" s="352">
        <v>35</v>
      </c>
      <c r="H218" s="353">
        <v>51</v>
      </c>
      <c r="I218" s="353">
        <v>55</v>
      </c>
      <c r="J218" s="353">
        <v>59</v>
      </c>
      <c r="L218" s="211" t="s">
        <v>238</v>
      </c>
      <c r="M218" s="204">
        <v>100</v>
      </c>
      <c r="N218" s="32" t="s">
        <v>67</v>
      </c>
      <c r="O218" s="32">
        <f t="shared" si="53"/>
        <v>4</v>
      </c>
      <c r="P218" s="32">
        <v>1</v>
      </c>
      <c r="Q218" s="16">
        <f>G215</f>
        <v>24</v>
      </c>
      <c r="R218" s="33" t="e">
        <f>+VLOOKUP(L218,#REF!,4,0)</f>
        <v>#REF!</v>
      </c>
      <c r="S218" s="34">
        <f t="shared" si="54"/>
        <v>0.52769699999999997</v>
      </c>
      <c r="T218" s="33" t="e">
        <f t="shared" si="55"/>
        <v>#REF!</v>
      </c>
      <c r="U218" s="19" t="e">
        <f t="shared" si="56"/>
        <v>#REF!</v>
      </c>
      <c r="V218" s="5" t="e">
        <f>U215-U214</f>
        <v>#REF!</v>
      </c>
    </row>
    <row r="219" spans="6:22">
      <c r="F219" s="419" t="s">
        <v>239</v>
      </c>
      <c r="G219" s="351">
        <v>52</v>
      </c>
      <c r="H219" s="353">
        <v>60</v>
      </c>
      <c r="I219" s="353">
        <v>68</v>
      </c>
      <c r="J219" s="353">
        <v>72</v>
      </c>
      <c r="L219" s="300"/>
      <c r="M219" s="304">
        <v>100</v>
      </c>
      <c r="N219" s="301" t="s">
        <v>68</v>
      </c>
      <c r="O219" s="301">
        <f t="shared" si="53"/>
        <v>3</v>
      </c>
      <c r="P219" s="301">
        <v>7</v>
      </c>
      <c r="Q219" s="298">
        <f>H215</f>
        <v>32</v>
      </c>
      <c r="R219" s="33" t="e">
        <f>R218</f>
        <v>#REF!</v>
      </c>
      <c r="S219" s="302">
        <f t="shared" si="54"/>
        <v>0.21169399999999999</v>
      </c>
      <c r="T219" s="33" t="e">
        <f t="shared" si="55"/>
        <v>#REF!</v>
      </c>
      <c r="U219" s="19" t="e">
        <f t="shared" si="56"/>
        <v>#REF!</v>
      </c>
    </row>
    <row r="220" spans="6:22">
      <c r="F220" s="350" t="s">
        <v>240</v>
      </c>
      <c r="G220" s="351">
        <v>59</v>
      </c>
      <c r="H220" s="351">
        <v>67</v>
      </c>
      <c r="I220" s="353">
        <v>80</v>
      </c>
      <c r="J220" s="353">
        <v>84</v>
      </c>
      <c r="L220" s="300"/>
      <c r="M220" s="304">
        <v>100</v>
      </c>
      <c r="N220" s="301" t="s">
        <v>103</v>
      </c>
      <c r="O220" s="301">
        <f t="shared" si="53"/>
        <v>2</v>
      </c>
      <c r="P220" s="301">
        <v>5</v>
      </c>
      <c r="Q220" s="298">
        <f>I215</f>
        <v>40</v>
      </c>
      <c r="R220" s="33" t="e">
        <f>R218</f>
        <v>#REF!</v>
      </c>
      <c r="S220" s="302">
        <f t="shared" si="54"/>
        <v>5.0937000000000003E-2</v>
      </c>
      <c r="T220" s="33" t="e">
        <f t="shared" si="55"/>
        <v>#REF!</v>
      </c>
      <c r="U220" s="19" t="e">
        <f t="shared" si="56"/>
        <v>#REF!</v>
      </c>
    </row>
    <row r="221" spans="6:22">
      <c r="F221" s="419" t="s">
        <v>241</v>
      </c>
      <c r="G221" s="351">
        <v>70</v>
      </c>
      <c r="H221" s="351">
        <v>78</v>
      </c>
      <c r="I221" s="353">
        <v>86</v>
      </c>
      <c r="J221" s="353">
        <v>90</v>
      </c>
      <c r="L221" s="211" t="s">
        <v>242</v>
      </c>
      <c r="M221" s="204">
        <v>100</v>
      </c>
      <c r="N221" s="32" t="s">
        <v>68</v>
      </c>
      <c r="O221" s="32">
        <f t="shared" si="53"/>
        <v>3</v>
      </c>
      <c r="P221" s="32">
        <v>7</v>
      </c>
      <c r="Q221" s="16">
        <f>H216</f>
        <v>39</v>
      </c>
      <c r="R221" s="33" t="e">
        <f>+VLOOKUP(L221,#REF!,4,0)</f>
        <v>#REF!</v>
      </c>
      <c r="S221" s="34">
        <f t="shared" si="54"/>
        <v>0.21169399999999999</v>
      </c>
      <c r="T221" s="33" t="e">
        <f t="shared" si="55"/>
        <v>#REF!</v>
      </c>
      <c r="U221" s="19" t="e">
        <f t="shared" si="56"/>
        <v>#REF!</v>
      </c>
      <c r="V221" s="5" t="e">
        <f>U218-U217</f>
        <v>#REF!</v>
      </c>
    </row>
    <row r="222" spans="6:22">
      <c r="L222" s="300"/>
      <c r="M222" s="304">
        <v>100</v>
      </c>
      <c r="N222" s="301" t="s">
        <v>103</v>
      </c>
      <c r="O222" s="301">
        <f t="shared" si="53"/>
        <v>2</v>
      </c>
      <c r="P222" s="301">
        <v>5</v>
      </c>
      <c r="Q222" s="298">
        <f>I216</f>
        <v>47</v>
      </c>
      <c r="R222" s="33" t="e">
        <f>R221</f>
        <v>#REF!</v>
      </c>
      <c r="S222" s="302">
        <f t="shared" si="54"/>
        <v>5.0937000000000003E-2</v>
      </c>
      <c r="T222" s="33" t="e">
        <f t="shared" si="55"/>
        <v>#REF!</v>
      </c>
      <c r="U222" s="19" t="e">
        <f t="shared" si="56"/>
        <v>#REF!</v>
      </c>
    </row>
    <row r="223" spans="6:22">
      <c r="L223" s="300"/>
      <c r="M223" s="304">
        <v>100</v>
      </c>
      <c r="N223" s="301" t="s">
        <v>70</v>
      </c>
      <c r="O223" s="301">
        <f t="shared" si="53"/>
        <v>1.5</v>
      </c>
      <c r="P223" s="301">
        <v>3</v>
      </c>
      <c r="Q223" s="298">
        <f>J216</f>
        <v>48</v>
      </c>
      <c r="R223" s="33" t="e">
        <f>R221</f>
        <v>#REF!</v>
      </c>
      <c r="S223" s="302">
        <f t="shared" si="54"/>
        <v>1.5706000000000001E-2</v>
      </c>
      <c r="T223" s="33" t="e">
        <f t="shared" si="55"/>
        <v>#REF!</v>
      </c>
      <c r="U223" s="19" t="e">
        <f t="shared" si="56"/>
        <v>#REF!</v>
      </c>
    </row>
    <row r="224" spans="6:22">
      <c r="L224" s="497" t="s">
        <v>243</v>
      </c>
      <c r="M224" s="498">
        <v>100</v>
      </c>
      <c r="N224" s="499" t="s">
        <v>68</v>
      </c>
      <c r="O224" s="499">
        <f t="shared" si="53"/>
        <v>3</v>
      </c>
      <c r="P224" s="499">
        <v>7</v>
      </c>
      <c r="Q224" s="59">
        <f>H217</f>
        <v>41</v>
      </c>
      <c r="R224" s="500" t="e">
        <f>+VLOOKUP(L224,#REF!,4,0)</f>
        <v>#REF!</v>
      </c>
      <c r="S224" s="504">
        <f t="shared" si="54"/>
        <v>0.21169399999999999</v>
      </c>
      <c r="T224" s="500" t="e">
        <f t="shared" si="55"/>
        <v>#REF!</v>
      </c>
      <c r="U224" s="67" t="e">
        <f t="shared" si="56"/>
        <v>#REF!</v>
      </c>
      <c r="V224" s="5" t="e">
        <f>U221-U220</f>
        <v>#REF!</v>
      </c>
    </row>
    <row r="225" spans="6:36">
      <c r="L225" s="495"/>
      <c r="M225" s="505">
        <v>100</v>
      </c>
      <c r="N225" s="496" t="s">
        <v>103</v>
      </c>
      <c r="O225" s="496">
        <f t="shared" si="53"/>
        <v>2</v>
      </c>
      <c r="P225" s="496">
        <v>5</v>
      </c>
      <c r="Q225" s="298">
        <f>I217</f>
        <v>49</v>
      </c>
      <c r="R225" s="502" t="e">
        <f>R224</f>
        <v>#REF!</v>
      </c>
      <c r="S225" s="503">
        <f t="shared" si="54"/>
        <v>5.0937000000000003E-2</v>
      </c>
      <c r="T225" s="502" t="e">
        <f t="shared" si="55"/>
        <v>#REF!</v>
      </c>
      <c r="U225" s="19" t="e">
        <f t="shared" si="56"/>
        <v>#REF!</v>
      </c>
    </row>
    <row r="226" spans="6:36">
      <c r="L226" s="495"/>
      <c r="M226" s="505">
        <v>100</v>
      </c>
      <c r="N226" s="496" t="s">
        <v>70</v>
      </c>
      <c r="O226" s="496">
        <f t="shared" si="53"/>
        <v>1.5</v>
      </c>
      <c r="P226" s="496">
        <v>3</v>
      </c>
      <c r="Q226" s="298">
        <f>J217</f>
        <v>53</v>
      </c>
      <c r="R226" s="502" t="e">
        <f>R224</f>
        <v>#REF!</v>
      </c>
      <c r="S226" s="503">
        <f t="shared" si="54"/>
        <v>1.5706000000000001E-2</v>
      </c>
      <c r="T226" s="502" t="e">
        <f t="shared" si="55"/>
        <v>#REF!</v>
      </c>
      <c r="U226" s="19" t="e">
        <f t="shared" si="56"/>
        <v>#REF!</v>
      </c>
    </row>
    <row r="227" spans="6:36">
      <c r="L227" s="212" t="s">
        <v>244</v>
      </c>
      <c r="M227" s="205">
        <v>100</v>
      </c>
      <c r="N227" s="58" t="s">
        <v>68</v>
      </c>
      <c r="O227" s="58">
        <f t="shared" si="53"/>
        <v>3</v>
      </c>
      <c r="P227" s="58">
        <v>7</v>
      </c>
      <c r="Q227" s="59">
        <f>H218</f>
        <v>51</v>
      </c>
      <c r="R227" s="60" t="e">
        <f>+VLOOKUP(L227,#REF!,4,0)</f>
        <v>#REF!</v>
      </c>
      <c r="S227" s="61">
        <f t="shared" si="54"/>
        <v>0.21169399999999999</v>
      </c>
      <c r="T227" s="60" t="e">
        <f t="shared" si="55"/>
        <v>#REF!</v>
      </c>
      <c r="U227" s="67" t="e">
        <f t="shared" si="56"/>
        <v>#REF!</v>
      </c>
      <c r="V227" s="5" t="e">
        <f>U224-U223</f>
        <v>#REF!</v>
      </c>
    </row>
    <row r="228" spans="6:36">
      <c r="L228" s="273"/>
      <c r="M228" s="303">
        <v>100</v>
      </c>
      <c r="N228" s="297" t="s">
        <v>103</v>
      </c>
      <c r="O228" s="297">
        <f t="shared" si="53"/>
        <v>2</v>
      </c>
      <c r="P228" s="297">
        <v>5</v>
      </c>
      <c r="Q228" s="298">
        <f>I218</f>
        <v>55</v>
      </c>
      <c r="R228" s="17" t="e">
        <f>R227</f>
        <v>#REF!</v>
      </c>
      <c r="S228" s="299">
        <f t="shared" si="54"/>
        <v>5.0937000000000003E-2</v>
      </c>
      <c r="T228" s="17" t="e">
        <f t="shared" si="55"/>
        <v>#REF!</v>
      </c>
      <c r="U228" s="19" t="e">
        <f t="shared" si="56"/>
        <v>#REF!</v>
      </c>
    </row>
    <row r="229" spans="6:36">
      <c r="L229" s="273"/>
      <c r="M229" s="303">
        <v>100</v>
      </c>
      <c r="N229" s="297" t="s">
        <v>70</v>
      </c>
      <c r="O229" s="297">
        <f t="shared" si="53"/>
        <v>1.5</v>
      </c>
      <c r="P229" s="297">
        <v>3</v>
      </c>
      <c r="Q229" s="298">
        <f>J218</f>
        <v>59</v>
      </c>
      <c r="R229" s="17" t="e">
        <f>R227</f>
        <v>#REF!</v>
      </c>
      <c r="S229" s="299">
        <f t="shared" si="54"/>
        <v>1.5706000000000001E-2</v>
      </c>
      <c r="T229" s="17" t="e">
        <f t="shared" si="55"/>
        <v>#REF!</v>
      </c>
      <c r="U229" s="19" t="e">
        <f t="shared" si="56"/>
        <v>#REF!</v>
      </c>
    </row>
    <row r="230" spans="6:36">
      <c r="L230" s="492" t="s">
        <v>245</v>
      </c>
      <c r="M230" s="493">
        <v>100</v>
      </c>
      <c r="N230" s="494" t="s">
        <v>68</v>
      </c>
      <c r="O230" s="494">
        <f t="shared" si="53"/>
        <v>3</v>
      </c>
      <c r="P230" s="494">
        <v>7</v>
      </c>
      <c r="Q230" s="16">
        <f>H219</f>
        <v>60</v>
      </c>
      <c r="R230" s="502" t="e">
        <f>+VLOOKUP(L230,#REF!,4,0)</f>
        <v>#REF!</v>
      </c>
      <c r="S230" s="501">
        <f t="shared" si="54"/>
        <v>0.21169399999999999</v>
      </c>
      <c r="T230" s="502" t="e">
        <f t="shared" si="55"/>
        <v>#REF!</v>
      </c>
      <c r="U230" s="19" t="e">
        <f t="shared" si="56"/>
        <v>#REF!</v>
      </c>
      <c r="V230" s="5" t="e">
        <f>U227-U226</f>
        <v>#REF!</v>
      </c>
    </row>
    <row r="231" spans="6:36">
      <c r="L231" s="495"/>
      <c r="M231" s="505">
        <v>100</v>
      </c>
      <c r="N231" s="496" t="s">
        <v>103</v>
      </c>
      <c r="O231" s="496">
        <f t="shared" si="53"/>
        <v>2</v>
      </c>
      <c r="P231" s="496">
        <v>5</v>
      </c>
      <c r="Q231" s="298">
        <f>I219</f>
        <v>68</v>
      </c>
      <c r="R231" s="502" t="e">
        <f>R230</f>
        <v>#REF!</v>
      </c>
      <c r="S231" s="503">
        <f t="shared" si="54"/>
        <v>5.0937000000000003E-2</v>
      </c>
      <c r="T231" s="502" t="e">
        <f t="shared" si="55"/>
        <v>#REF!</v>
      </c>
      <c r="U231" s="19" t="e">
        <f t="shared" si="56"/>
        <v>#REF!</v>
      </c>
    </row>
    <row r="232" spans="6:36">
      <c r="L232" s="495"/>
      <c r="M232" s="505">
        <v>100</v>
      </c>
      <c r="N232" s="496" t="s">
        <v>70</v>
      </c>
      <c r="O232" s="496">
        <f t="shared" si="53"/>
        <v>1.5</v>
      </c>
      <c r="P232" s="496">
        <v>3</v>
      </c>
      <c r="Q232" s="298">
        <f>J219</f>
        <v>72</v>
      </c>
      <c r="R232" s="502" t="e">
        <f>R230</f>
        <v>#REF!</v>
      </c>
      <c r="S232" s="503">
        <f t="shared" si="54"/>
        <v>1.5706000000000001E-2</v>
      </c>
      <c r="T232" s="502" t="e">
        <f t="shared" si="55"/>
        <v>#REF!</v>
      </c>
      <c r="U232" s="19" t="e">
        <f t="shared" si="56"/>
        <v>#REF!</v>
      </c>
    </row>
    <row r="233" spans="6:36">
      <c r="L233" s="211" t="s">
        <v>246</v>
      </c>
      <c r="M233" s="204">
        <v>100</v>
      </c>
      <c r="N233" s="32" t="s">
        <v>103</v>
      </c>
      <c r="O233" s="32">
        <f t="shared" si="53"/>
        <v>2</v>
      </c>
      <c r="P233" s="32">
        <v>5</v>
      </c>
      <c r="Q233" s="16">
        <f>I220</f>
        <v>80</v>
      </c>
      <c r="R233" s="33" t="e">
        <f>+VLOOKUP(L233,#REF!,4,0)</f>
        <v>#REF!</v>
      </c>
      <c r="S233" s="34">
        <f t="shared" si="54"/>
        <v>5.0937000000000003E-2</v>
      </c>
      <c r="T233" s="33" t="e">
        <f t="shared" si="55"/>
        <v>#REF!</v>
      </c>
      <c r="U233" s="19" t="e">
        <f t="shared" si="56"/>
        <v>#REF!</v>
      </c>
      <c r="V233" s="5" t="e">
        <f>U230-U229</f>
        <v>#REF!</v>
      </c>
    </row>
    <row r="234" spans="6:36">
      <c r="L234" s="300"/>
      <c r="M234" s="304">
        <v>100</v>
      </c>
      <c r="N234" s="301" t="s">
        <v>70</v>
      </c>
      <c r="O234" s="301">
        <f t="shared" si="53"/>
        <v>1.5</v>
      </c>
      <c r="P234" s="301">
        <v>3</v>
      </c>
      <c r="Q234" s="298">
        <f>J220</f>
        <v>84</v>
      </c>
      <c r="R234" s="33" t="e">
        <f>R233</f>
        <v>#REF!</v>
      </c>
      <c r="S234" s="302">
        <f t="shared" si="54"/>
        <v>1.5706000000000001E-2</v>
      </c>
      <c r="T234" s="33" t="e">
        <f t="shared" si="55"/>
        <v>#REF!</v>
      </c>
      <c r="U234" s="19" t="e">
        <f t="shared" si="56"/>
        <v>#REF!</v>
      </c>
    </row>
    <row r="235" spans="6:36">
      <c r="L235" s="497" t="s">
        <v>247</v>
      </c>
      <c r="M235" s="498">
        <v>100</v>
      </c>
      <c r="N235" s="499" t="s">
        <v>103</v>
      </c>
      <c r="O235" s="499">
        <f t="shared" si="53"/>
        <v>2</v>
      </c>
      <c r="P235" s="499">
        <v>5</v>
      </c>
      <c r="Q235" s="59">
        <f>I221</f>
        <v>86</v>
      </c>
      <c r="R235" s="500" t="e">
        <f>+VLOOKUP(L235,#REF!,4,0)</f>
        <v>#REF!</v>
      </c>
      <c r="S235" s="504">
        <f t="shared" si="54"/>
        <v>5.0937000000000003E-2</v>
      </c>
      <c r="T235" s="500" t="e">
        <f t="shared" si="55"/>
        <v>#REF!</v>
      </c>
      <c r="U235" s="67" t="e">
        <f t="shared" si="56"/>
        <v>#REF!</v>
      </c>
    </row>
    <row r="236" spans="6:36">
      <c r="L236" s="497"/>
      <c r="M236" s="498">
        <v>100</v>
      </c>
      <c r="N236" s="499" t="s">
        <v>70</v>
      </c>
      <c r="O236" s="499">
        <f t="shared" si="53"/>
        <v>1.5</v>
      </c>
      <c r="P236" s="499">
        <v>3</v>
      </c>
      <c r="Q236" s="59">
        <f>J221</f>
        <v>90</v>
      </c>
      <c r="R236" s="500" t="e">
        <f>R235</f>
        <v>#REF!</v>
      </c>
      <c r="S236" s="504">
        <f t="shared" si="54"/>
        <v>1.5706000000000001E-2</v>
      </c>
      <c r="T236" s="500" t="e">
        <f t="shared" si="55"/>
        <v>#REF!</v>
      </c>
      <c r="U236" s="67" t="e">
        <f t="shared" si="56"/>
        <v>#REF!</v>
      </c>
    </row>
    <row r="237" spans="6:36" s="161" customFormat="1" ht="15.75" thickBot="1">
      <c r="G237" s="3"/>
      <c r="H237" s="3"/>
      <c r="I237" s="3"/>
      <c r="J237" s="3"/>
      <c r="K237" s="3"/>
      <c r="M237" s="3"/>
      <c r="N237" s="3"/>
      <c r="O237" s="3"/>
      <c r="P237" s="3"/>
      <c r="Q237" s="3"/>
      <c r="R237" s="5"/>
      <c r="S237" s="48"/>
      <c r="T237" s="5"/>
      <c r="U237" s="5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40"/>
      <c r="AH237" s="3"/>
      <c r="AI237" s="3"/>
      <c r="AJ237" s="3"/>
    </row>
    <row r="238" spans="6:36" s="161" customFormat="1">
      <c r="F238" s="614" t="s">
        <v>248</v>
      </c>
      <c r="G238" s="642" t="s">
        <v>60</v>
      </c>
      <c r="H238" s="643"/>
      <c r="I238" s="643"/>
      <c r="J238" s="644"/>
      <c r="K238" s="3"/>
      <c r="L238" s="222" t="s">
        <v>248</v>
      </c>
      <c r="M238" s="223"/>
      <c r="N238" s="223"/>
      <c r="O238" s="223"/>
      <c r="P238" s="223"/>
      <c r="Q238" s="223"/>
      <c r="R238" s="223"/>
      <c r="S238" s="223"/>
      <c r="T238" s="223"/>
      <c r="U238" s="224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40"/>
      <c r="AH238" s="3"/>
      <c r="AI238" s="3"/>
      <c r="AJ238" s="3"/>
    </row>
    <row r="239" spans="6:36" s="161" customFormat="1" ht="45">
      <c r="F239" s="615"/>
      <c r="G239" s="7" t="s">
        <v>67</v>
      </c>
      <c r="H239" s="7" t="s">
        <v>68</v>
      </c>
      <c r="I239" s="7" t="s">
        <v>69</v>
      </c>
      <c r="J239" s="7" t="s">
        <v>70</v>
      </c>
      <c r="K239" s="3"/>
      <c r="L239" s="8" t="s">
        <v>71</v>
      </c>
      <c r="M239" s="9" t="s">
        <v>72</v>
      </c>
      <c r="N239" s="625" t="s">
        <v>73</v>
      </c>
      <c r="O239" s="626"/>
      <c r="P239" s="9" t="s">
        <v>74</v>
      </c>
      <c r="Q239" s="10" t="s">
        <v>18</v>
      </c>
      <c r="R239" s="11" t="s">
        <v>75</v>
      </c>
      <c r="S239" s="12" t="s">
        <v>76</v>
      </c>
      <c r="T239" s="13" t="s">
        <v>77</v>
      </c>
      <c r="U239" s="14" t="s">
        <v>78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40"/>
      <c r="AH239" s="3"/>
      <c r="AI239" s="3"/>
      <c r="AJ239" s="3"/>
    </row>
    <row r="240" spans="6:36" s="161" customFormat="1">
      <c r="F240" s="322" t="s">
        <v>249</v>
      </c>
      <c r="G240" s="229">
        <v>24</v>
      </c>
      <c r="H240" s="229">
        <v>32</v>
      </c>
      <c r="I240" s="229">
        <v>38</v>
      </c>
      <c r="J240" s="229">
        <v>40</v>
      </c>
      <c r="K240" s="3"/>
      <c r="L240" s="239" t="s">
        <v>249</v>
      </c>
      <c r="M240" s="229">
        <v>70</v>
      </c>
      <c r="N240" s="2" t="s">
        <v>67</v>
      </c>
      <c r="O240" s="2">
        <f>IF(N240="Excelente",1.5,IF(N240="Bueno",2,IF(N240="Intermedio",2.5,IF(N240="Regular",3,IF(N240="Deficiente",3.5,IF(N240="Malo",4,IF(N240="Muy malo",4.5,0)))))))</f>
        <v>4</v>
      </c>
      <c r="P240" s="2">
        <v>7</v>
      </c>
      <c r="Q240" s="292">
        <f>G240</f>
        <v>24</v>
      </c>
      <c r="R240" s="6" t="e">
        <f>+VLOOKUP(L240,#REF!,4,0)</f>
        <v>#REF!</v>
      </c>
      <c r="S240" s="230">
        <f>IF(O240=1,(0.005*((P240/M240)*100)^2+0.5001*((P240/M240)*100)-0.0071)/100,IF(O240=1.5,(0.005*((P240/M240)*100)^2+0.4998*((P240/M240)*100)+0.0262)/100,IF(O240=2,(0.0049*((P240/M240)*100)^2+0.4861*((P240/M240)*100)+2.5407)/100,IF(O240=2.5,(0.0046*((P240/M240)*100)^2+0.4581*((P240/M240)*100)+8.1068)/100,IF(O240=3,(0.0041*((P240/M240)*100)^2+0.4092*((P240/M240)*100)+18.1041)/100,IF(O240=3.5,(0.0033*((P240/M240)*100)^2+0.3341*((P240/M240)*100)+33.199)/100,IF(O240=4,(0.0023*((P240/M240)*100)^2+0.24*((P240/M240)*100)+52.5274)/100,IF(O240=4.5,(0.0012*((P240/M240)*100)^2+0.1275*((P240/M240)*100)+75.153)/100))))))))</f>
        <v>0.55157400000000001</v>
      </c>
      <c r="T240" s="6" t="e">
        <f>+R240*S240</f>
        <v>#REF!</v>
      </c>
      <c r="U240" s="250" t="e">
        <f>+R240-T240</f>
        <v>#REF!</v>
      </c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40"/>
      <c r="AH240" s="3"/>
      <c r="AI240" s="3"/>
      <c r="AJ240" s="3"/>
    </row>
    <row r="241" spans="5:36">
      <c r="F241" s="322" t="s">
        <v>250</v>
      </c>
      <c r="G241" s="229">
        <v>32</v>
      </c>
      <c r="H241" s="229">
        <v>56</v>
      </c>
      <c r="I241" s="229">
        <v>64</v>
      </c>
      <c r="J241" s="229">
        <v>66</v>
      </c>
      <c r="L241" s="239" t="s">
        <v>249</v>
      </c>
      <c r="M241" s="229">
        <v>70</v>
      </c>
      <c r="N241" s="2" t="s">
        <v>68</v>
      </c>
      <c r="O241" s="2">
        <f>IF(N241="Excelente",1.5,IF(N241="Bueno",2,IF(N241="Intermedio",2.5,IF(N241="Regular",3,IF(N241="Deficiente",3.5,IF(N241="Malo",4,IF(N241="Muy malo",4.5,0)))))))</f>
        <v>3</v>
      </c>
      <c r="P241" s="2">
        <v>6</v>
      </c>
      <c r="Q241" s="292">
        <f>H240</f>
        <v>32</v>
      </c>
      <c r="R241" s="6" t="e">
        <f>+VLOOKUP(L241,#REF!,4,0)</f>
        <v>#REF!</v>
      </c>
      <c r="S241" s="230">
        <f>IF(O241=1,(0.005*((P241/M241)*100)^2+0.5001*((P241/M241)*100)-0.0071)/100,IF(O241=1.5,(0.005*((P241/M241)*100)^2+0.4998*((P241/M241)*100)+0.0262)/100,IF(O241=2,(0.0049*((P241/M241)*100)^2+0.4861*((P241/M241)*100)+2.5407)/100,IF(O241=2.5,(0.0046*((P241/M241)*100)^2+0.4581*((P241/M241)*100)+8.1068)/100,IF(O241=3,(0.0041*((P241/M241)*100)^2+0.4092*((P241/M241)*100)+18.1041)/100,IF(O241=3.5,(0.0033*((P241/M241)*100)^2+0.3341*((P241/M241)*100)+33.199)/100,IF(O241=4,(0.0023*((P241/M241)*100)^2+0.24*((P241/M241)*100)+52.5274)/100,IF(O241=4.5,(0.0012*((P241/M241)*100)^2+0.1275*((P241/M241)*100)+75.153)/100))))))))</f>
        <v>0.21912753061224488</v>
      </c>
      <c r="T241" s="6" t="e">
        <f>+R241*S241</f>
        <v>#REF!</v>
      </c>
      <c r="U241" s="250" t="e">
        <f>+R241-T241</f>
        <v>#REF!</v>
      </c>
    </row>
    <row r="242" spans="5:36" ht="15" customHeight="1">
      <c r="F242" s="322" t="s">
        <v>251</v>
      </c>
      <c r="G242" s="229">
        <v>52</v>
      </c>
      <c r="H242" s="229">
        <v>75</v>
      </c>
      <c r="I242" s="229">
        <v>88</v>
      </c>
      <c r="J242" s="229">
        <v>90</v>
      </c>
      <c r="L242" s="239" t="s">
        <v>249</v>
      </c>
      <c r="M242" s="229">
        <v>70</v>
      </c>
      <c r="N242" s="2" t="s">
        <v>103</v>
      </c>
      <c r="O242" s="2">
        <f>IF(N242="Excelente",1.5,IF(N242="Bueno",2,IF(N242="Intermedio",2.5,IF(N242="Regular",3,IF(N242="Deficiente",3.5,IF(N242="Malo",4,IF(N242="Muy malo",4.5,0)))))))</f>
        <v>2</v>
      </c>
      <c r="P242" s="2">
        <v>5</v>
      </c>
      <c r="Q242" s="292">
        <f>I240</f>
        <v>38</v>
      </c>
      <c r="R242" s="6" t="e">
        <f>+VLOOKUP(L242,#REF!,4,0)</f>
        <v>#REF!</v>
      </c>
      <c r="S242" s="230">
        <f>IF(O242=1,(0.005*((P242/M242)*100)^2+0.5001*((P242/M242)*100)-0.0071)/100,IF(O242=1.5,(0.005*((P242/M242)*100)^2+0.4998*((P242/M242)*100)+0.0262)/100,IF(O242=2,(0.0049*((P242/M242)*100)^2+0.4861*((P242/M242)*100)+2.5407)/100,IF(O242=2.5,(0.0046*((P242/M242)*100)^2+0.4581*((P242/M242)*100)+8.1068)/100,IF(O242=3,(0.0041*((P242/M242)*100)^2+0.4092*((P242/M242)*100)+18.1041)/100,IF(O242=3.5,(0.0033*((P242/M242)*100)^2+0.3341*((P242/M242)*100)+33.199)/100,IF(O242=4,(0.0023*((P242/M242)*100)^2+0.24*((P242/M242)*100)+52.5274)/100,IF(O242=4.5,(0.0012*((P242/M242)*100)^2+0.1275*((P242/M242)*100)+75.153)/100))))))))</f>
        <v>6.2628428571428571E-2</v>
      </c>
      <c r="T242" s="6" t="e">
        <f>+R242*S242</f>
        <v>#REF!</v>
      </c>
      <c r="U242" s="250" t="e">
        <f>+R242-T242</f>
        <v>#REF!</v>
      </c>
    </row>
    <row r="243" spans="5:36" ht="15" customHeight="1">
      <c r="L243" s="239" t="s">
        <v>249</v>
      </c>
      <c r="M243" s="229">
        <v>70</v>
      </c>
      <c r="N243" s="2" t="s">
        <v>70</v>
      </c>
      <c r="O243" s="2">
        <f t="shared" ref="O243:O251" si="57">IF(N243="Excelente",1.5,IF(N243="Bueno",2,IF(N243="Intermedio",2.5,IF(N243="Regular",3,IF(N243="Deficiente",3.5,IF(N243="Malo",4,IF(N243="Muy malo",4.5,0)))))))</f>
        <v>1.5</v>
      </c>
      <c r="P243" s="2">
        <v>4</v>
      </c>
      <c r="Q243" s="292">
        <f>J240</f>
        <v>40</v>
      </c>
      <c r="R243" s="6" t="e">
        <f>+VLOOKUP(L243,#REF!,4,0)</f>
        <v>#REF!</v>
      </c>
      <c r="S243" s="230">
        <f t="shared" ref="S243:S251" si="58">IF(O243=1,(0.005*((P243/M243)*100)^2+0.5001*((P243/M243)*100)-0.0071)/100,IF(O243=1.5,(0.005*((P243/M243)*100)^2+0.4998*((P243/M243)*100)+0.0262)/100,IF(O243=2,(0.0049*((P243/M243)*100)^2+0.4861*((P243/M243)*100)+2.5407)/100,IF(O243=2.5,(0.0046*((P243/M243)*100)^2+0.4581*((P243/M243)*100)+8.1068)/100,IF(O243=3,(0.0041*((P243/M243)*100)^2+0.4092*((P243/M243)*100)+18.1041)/100,IF(O243=3.5,(0.0033*((P243/M243)*100)^2+0.3341*((P243/M243)*100)+33.199)/100,IF(O243=4,(0.0023*((P243/M243)*100)^2+0.24*((P243/M243)*100)+52.5274)/100,IF(O243=4.5,(0.0012*((P243/M243)*100)^2+0.1275*((P243/M243)*100)+75.153)/100))))))))</f>
        <v>3.0454653061224492E-2</v>
      </c>
      <c r="T243" s="6" t="e">
        <f t="shared" ref="T243:T251" si="59">+R243*S243</f>
        <v>#REF!</v>
      </c>
      <c r="U243" s="250" t="e">
        <f t="shared" ref="U243:U251" si="60">+R243-T243</f>
        <v>#REF!</v>
      </c>
    </row>
    <row r="244" spans="5:36">
      <c r="L244" s="240" t="s">
        <v>250</v>
      </c>
      <c r="M244" s="225">
        <v>100</v>
      </c>
      <c r="N244" s="226" t="s">
        <v>67</v>
      </c>
      <c r="O244" s="226">
        <f t="shared" si="57"/>
        <v>4</v>
      </c>
      <c r="P244" s="226">
        <v>8</v>
      </c>
      <c r="Q244" s="292">
        <f>G241</f>
        <v>32</v>
      </c>
      <c r="R244" s="227" t="e">
        <f>+VLOOKUP(L244,#REF!,4,0)</f>
        <v>#REF!</v>
      </c>
      <c r="S244" s="228">
        <f t="shared" si="58"/>
        <v>0.54594600000000004</v>
      </c>
      <c r="T244" s="227" t="e">
        <f t="shared" si="59"/>
        <v>#REF!</v>
      </c>
      <c r="U244" s="250" t="e">
        <f t="shared" si="60"/>
        <v>#REF!</v>
      </c>
    </row>
    <row r="245" spans="5:36">
      <c r="L245" s="240" t="s">
        <v>250</v>
      </c>
      <c r="M245" s="225">
        <v>100</v>
      </c>
      <c r="N245" s="226" t="s">
        <v>68</v>
      </c>
      <c r="O245" s="226">
        <f t="shared" si="57"/>
        <v>3</v>
      </c>
      <c r="P245" s="226">
        <v>7</v>
      </c>
      <c r="Q245" s="292">
        <f>H241</f>
        <v>56</v>
      </c>
      <c r="R245" s="227" t="e">
        <f>+VLOOKUP(L245,#REF!,4,0)</f>
        <v>#REF!</v>
      </c>
      <c r="S245" s="228">
        <f t="shared" si="58"/>
        <v>0.21169399999999999</v>
      </c>
      <c r="T245" s="227" t="e">
        <f t="shared" si="59"/>
        <v>#REF!</v>
      </c>
      <c r="U245" s="250" t="e">
        <f t="shared" si="60"/>
        <v>#REF!</v>
      </c>
    </row>
    <row r="246" spans="5:36">
      <c r="L246" s="240" t="s">
        <v>250</v>
      </c>
      <c r="M246" s="225">
        <v>100</v>
      </c>
      <c r="N246" s="226" t="s">
        <v>103</v>
      </c>
      <c r="O246" s="226">
        <f t="shared" si="57"/>
        <v>2</v>
      </c>
      <c r="P246" s="226">
        <v>6</v>
      </c>
      <c r="Q246" s="292">
        <f>I241</f>
        <v>64</v>
      </c>
      <c r="R246" s="227" t="e">
        <f>+VLOOKUP(L246,#REF!,4,0)</f>
        <v>#REF!</v>
      </c>
      <c r="S246" s="228">
        <f t="shared" si="58"/>
        <v>5.6336999999999998E-2</v>
      </c>
      <c r="T246" s="227" t="e">
        <f t="shared" si="59"/>
        <v>#REF!</v>
      </c>
      <c r="U246" s="250" t="e">
        <f t="shared" si="60"/>
        <v>#REF!</v>
      </c>
    </row>
    <row r="247" spans="5:36">
      <c r="L247" s="240" t="s">
        <v>250</v>
      </c>
      <c r="M247" s="225">
        <v>100</v>
      </c>
      <c r="N247" s="226" t="s">
        <v>70</v>
      </c>
      <c r="O247" s="226">
        <f t="shared" si="57"/>
        <v>1.5</v>
      </c>
      <c r="P247" s="226">
        <v>5</v>
      </c>
      <c r="Q247" s="292">
        <f>+J241</f>
        <v>66</v>
      </c>
      <c r="R247" s="227" t="e">
        <f>+VLOOKUP(L247,#REF!,4,0)</f>
        <v>#REF!</v>
      </c>
      <c r="S247" s="228">
        <f t="shared" si="58"/>
        <v>2.6501999999999998E-2</v>
      </c>
      <c r="T247" s="227" t="e">
        <f t="shared" si="59"/>
        <v>#REF!</v>
      </c>
      <c r="U247" s="250" t="e">
        <f t="shared" si="60"/>
        <v>#REF!</v>
      </c>
    </row>
    <row r="248" spans="5:36">
      <c r="L248" s="239" t="s">
        <v>251</v>
      </c>
      <c r="M248" s="229">
        <v>100</v>
      </c>
      <c r="N248" s="2" t="s">
        <v>67</v>
      </c>
      <c r="O248" s="2">
        <f t="shared" si="57"/>
        <v>4</v>
      </c>
      <c r="P248" s="2">
        <v>8</v>
      </c>
      <c r="Q248" s="292">
        <f>G242</f>
        <v>52</v>
      </c>
      <c r="R248" s="6" t="e">
        <f>+VLOOKUP(L248,#REF!,4,0)</f>
        <v>#REF!</v>
      </c>
      <c r="S248" s="230">
        <f t="shared" si="58"/>
        <v>0.54594600000000004</v>
      </c>
      <c r="T248" s="6" t="e">
        <f t="shared" si="59"/>
        <v>#REF!</v>
      </c>
      <c r="U248" s="250" t="e">
        <f t="shared" si="60"/>
        <v>#REF!</v>
      </c>
    </row>
    <row r="249" spans="5:36">
      <c r="L249" s="239" t="s">
        <v>251</v>
      </c>
      <c r="M249" s="229">
        <v>100</v>
      </c>
      <c r="N249" s="2" t="s">
        <v>68</v>
      </c>
      <c r="O249" s="2">
        <f t="shared" si="57"/>
        <v>3</v>
      </c>
      <c r="P249" s="2">
        <v>7</v>
      </c>
      <c r="Q249" s="292">
        <f>H242</f>
        <v>75</v>
      </c>
      <c r="R249" s="6" t="e">
        <f>+VLOOKUP(L249,#REF!,4,0)</f>
        <v>#REF!</v>
      </c>
      <c r="S249" s="230">
        <f t="shared" si="58"/>
        <v>0.21169399999999999</v>
      </c>
      <c r="T249" s="6" t="e">
        <f t="shared" si="59"/>
        <v>#REF!</v>
      </c>
      <c r="U249" s="250" t="e">
        <f t="shared" si="60"/>
        <v>#REF!</v>
      </c>
    </row>
    <row r="250" spans="5:36">
      <c r="L250" s="239" t="s">
        <v>251</v>
      </c>
      <c r="M250" s="229">
        <v>100</v>
      </c>
      <c r="N250" s="2" t="s">
        <v>103</v>
      </c>
      <c r="O250" s="2">
        <f t="shared" si="57"/>
        <v>2</v>
      </c>
      <c r="P250" s="2">
        <v>6</v>
      </c>
      <c r="Q250" s="292">
        <f>+I242</f>
        <v>88</v>
      </c>
      <c r="R250" s="6" t="e">
        <f>+VLOOKUP(L250,#REF!,4,0)</f>
        <v>#REF!</v>
      </c>
      <c r="S250" s="230">
        <f t="shared" si="58"/>
        <v>5.6336999999999998E-2</v>
      </c>
      <c r="T250" s="6" t="e">
        <f t="shared" si="59"/>
        <v>#REF!</v>
      </c>
      <c r="U250" s="250" t="e">
        <f t="shared" si="60"/>
        <v>#REF!</v>
      </c>
    </row>
    <row r="251" spans="5:36">
      <c r="L251" s="239" t="s">
        <v>251</v>
      </c>
      <c r="M251" s="229">
        <v>100</v>
      </c>
      <c r="N251" s="2" t="s">
        <v>70</v>
      </c>
      <c r="O251" s="2">
        <f t="shared" si="57"/>
        <v>1.5</v>
      </c>
      <c r="P251" s="2">
        <v>5</v>
      </c>
      <c r="Q251" s="292">
        <f>J242</f>
        <v>90</v>
      </c>
      <c r="R251" s="6" t="e">
        <f>+VLOOKUP(L251,#REF!,4,0)</f>
        <v>#REF!</v>
      </c>
      <c r="S251" s="230">
        <f t="shared" si="58"/>
        <v>2.6501999999999998E-2</v>
      </c>
      <c r="T251" s="6" t="e">
        <f t="shared" si="59"/>
        <v>#REF!</v>
      </c>
      <c r="U251" s="250" t="e">
        <f t="shared" si="60"/>
        <v>#REF!</v>
      </c>
    </row>
    <row r="253" spans="5:36" s="161" customFormat="1" ht="15.75" thickBot="1">
      <c r="E253" s="3"/>
      <c r="G253" s="3"/>
      <c r="H253" s="3"/>
      <c r="I253" s="3"/>
      <c r="J253" s="3"/>
      <c r="K253" s="3"/>
      <c r="M253" s="3"/>
      <c r="N253" s="3"/>
      <c r="O253" s="3"/>
      <c r="P253" s="3"/>
      <c r="Q253" s="3"/>
      <c r="R253" s="5"/>
      <c r="S253" s="48"/>
      <c r="T253" s="5"/>
      <c r="U253" s="5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40"/>
      <c r="AH253" s="3"/>
      <c r="AI253" s="3"/>
      <c r="AJ253" s="3"/>
    </row>
    <row r="254" spans="5:36" s="161" customFormat="1">
      <c r="E254" s="3"/>
      <c r="F254" s="614" t="s">
        <v>252</v>
      </c>
      <c r="G254" s="642" t="s">
        <v>60</v>
      </c>
      <c r="H254" s="643"/>
      <c r="I254" s="643"/>
      <c r="J254" s="644"/>
      <c r="K254" s="3"/>
      <c r="L254" s="222" t="s">
        <v>252</v>
      </c>
      <c r="M254" s="223"/>
      <c r="N254" s="223"/>
      <c r="O254" s="223"/>
      <c r="P254" s="223"/>
      <c r="Q254" s="223"/>
      <c r="R254" s="223"/>
      <c r="S254" s="223"/>
      <c r="T254" s="223"/>
      <c r="U254" s="224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40"/>
      <c r="AH254" s="3"/>
      <c r="AI254" s="3"/>
      <c r="AJ254" s="3"/>
    </row>
    <row r="255" spans="5:36" s="161" customFormat="1" ht="45">
      <c r="E255" s="3"/>
      <c r="F255" s="615"/>
      <c r="G255" s="7" t="s">
        <v>67</v>
      </c>
      <c r="H255" s="7" t="s">
        <v>68</v>
      </c>
      <c r="I255" s="7" t="s">
        <v>69</v>
      </c>
      <c r="J255" s="7" t="s">
        <v>70</v>
      </c>
      <c r="K255" s="3"/>
      <c r="L255" s="8" t="s">
        <v>71</v>
      </c>
      <c r="M255" s="9" t="s">
        <v>72</v>
      </c>
      <c r="N255" s="625" t="s">
        <v>73</v>
      </c>
      <c r="O255" s="626"/>
      <c r="P255" s="9" t="s">
        <v>74</v>
      </c>
      <c r="Q255" s="10" t="s">
        <v>18</v>
      </c>
      <c r="R255" s="11" t="s">
        <v>75</v>
      </c>
      <c r="S255" s="12" t="s">
        <v>76</v>
      </c>
      <c r="T255" s="13" t="s">
        <v>77</v>
      </c>
      <c r="U255" s="14" t="s">
        <v>78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40"/>
      <c r="AH255" s="3"/>
      <c r="AI255" s="3"/>
      <c r="AJ255" s="3"/>
    </row>
    <row r="256" spans="5:36" s="161" customFormat="1">
      <c r="E256" s="3"/>
      <c r="F256" s="322" t="s">
        <v>253</v>
      </c>
      <c r="G256" s="229">
        <v>20</v>
      </c>
      <c r="H256" s="291">
        <v>24</v>
      </c>
      <c r="I256" s="291">
        <v>30</v>
      </c>
      <c r="J256" s="291">
        <v>32</v>
      </c>
      <c r="K256" s="3"/>
      <c r="L256" s="239" t="s">
        <v>253</v>
      </c>
      <c r="M256" s="229">
        <v>70</v>
      </c>
      <c r="N256" s="2" t="s">
        <v>67</v>
      </c>
      <c r="O256" s="2">
        <f>IF(N256="Excelente",1.5,IF(N256="Bueno",2,IF(N256="Intermedio",2.5,IF(N256="Regular",3,IF(N256="Deficiente",3.5,IF(N256="Malo",4,IF(N256="Muy malo",4.5,0)))))))</f>
        <v>4</v>
      </c>
      <c r="P256" s="2">
        <v>7</v>
      </c>
      <c r="Q256" s="292">
        <f>G256</f>
        <v>20</v>
      </c>
      <c r="R256" s="6" t="e">
        <f>+VLOOKUP(L256,#REF!,4,0)</f>
        <v>#REF!</v>
      </c>
      <c r="S256" s="230">
        <f>IF(O256=1,(0.005*((P256/M256)*100)^2+0.5001*((P256/M256)*100)-0.0071)/100,IF(O256=1.5,(0.005*((P256/M256)*100)^2+0.4998*((P256/M256)*100)+0.0262)/100,IF(O256=2,(0.0049*((P256/M256)*100)^2+0.4861*((P256/M256)*100)+2.5407)/100,IF(O256=2.5,(0.0046*((P256/M256)*100)^2+0.4581*((P256/M256)*100)+8.1068)/100,IF(O256=3,(0.0041*((P256/M256)*100)^2+0.4092*((P256/M256)*100)+18.1041)/100,IF(O256=3.5,(0.0033*((P256/M256)*100)^2+0.3341*((P256/M256)*100)+33.199)/100,IF(O256=4,(0.0023*((P256/M256)*100)^2+0.24*((P256/M256)*100)+52.5274)/100,IF(O256=4.5,(0.0012*((P256/M256)*100)^2+0.1275*((P256/M256)*100)+75.153)/100))))))))</f>
        <v>0.55157400000000001</v>
      </c>
      <c r="T256" s="6" t="e">
        <f>+R256*S256</f>
        <v>#REF!</v>
      </c>
      <c r="U256" s="250" t="e">
        <f>+R256-T256</f>
        <v>#REF!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40"/>
      <c r="AH256" s="3"/>
      <c r="AI256" s="3"/>
      <c r="AJ256" s="3"/>
    </row>
    <row r="257" spans="5:36">
      <c r="F257" s="322" t="s">
        <v>254</v>
      </c>
      <c r="G257" s="291">
        <v>28</v>
      </c>
      <c r="H257" s="229">
        <v>58</v>
      </c>
      <c r="I257" s="291">
        <v>68</v>
      </c>
      <c r="J257" s="291">
        <v>69</v>
      </c>
      <c r="L257" s="239" t="s">
        <v>253</v>
      </c>
      <c r="M257" s="229">
        <v>70</v>
      </c>
      <c r="N257" s="2" t="s">
        <v>68</v>
      </c>
      <c r="O257" s="2">
        <f>IF(N257="Excelente",1.5,IF(N257="Bueno",2,IF(N257="Intermedio",2.5,IF(N257="Regular",3,IF(N257="Deficiente",3.5,IF(N257="Malo",4,IF(N257="Muy malo",4.5,0)))))))</f>
        <v>3</v>
      </c>
      <c r="P257" s="2">
        <v>6</v>
      </c>
      <c r="Q257" s="292">
        <f>H256</f>
        <v>24</v>
      </c>
      <c r="R257" s="6" t="e">
        <f>+VLOOKUP(L257,#REF!,4,0)</f>
        <v>#REF!</v>
      </c>
      <c r="S257" s="230">
        <f>IF(O257=1,(0.005*((P257/M257)*100)^2+0.5001*((P257/M257)*100)-0.0071)/100,IF(O257=1.5,(0.005*((P257/M257)*100)^2+0.4998*((P257/M257)*100)+0.0262)/100,IF(O257=2,(0.0049*((P257/M257)*100)^2+0.4861*((P257/M257)*100)+2.5407)/100,IF(O257=2.5,(0.0046*((P257/M257)*100)^2+0.4581*((P257/M257)*100)+8.1068)/100,IF(O257=3,(0.0041*((P257/M257)*100)^2+0.4092*((P257/M257)*100)+18.1041)/100,IF(O257=3.5,(0.0033*((P257/M257)*100)^2+0.3341*((P257/M257)*100)+33.199)/100,IF(O257=4,(0.0023*((P257/M257)*100)^2+0.24*((P257/M257)*100)+52.5274)/100,IF(O257=4.5,(0.0012*((P257/M257)*100)^2+0.1275*((P257/M257)*100)+75.153)/100))))))))</f>
        <v>0.21912753061224488</v>
      </c>
      <c r="T257" s="6" t="e">
        <f>+R257*S257</f>
        <v>#REF!</v>
      </c>
      <c r="U257" s="250" t="e">
        <f>+R257-T257</f>
        <v>#REF!</v>
      </c>
    </row>
    <row r="258" spans="5:36" ht="30">
      <c r="F258" s="322" t="s">
        <v>255</v>
      </c>
      <c r="G258" s="229">
        <v>20</v>
      </c>
      <c r="H258" s="291">
        <v>24</v>
      </c>
      <c r="I258" s="291">
        <v>32</v>
      </c>
      <c r="J258" s="291">
        <v>34</v>
      </c>
      <c r="L258" s="239" t="s">
        <v>253</v>
      </c>
      <c r="M258" s="229">
        <v>70</v>
      </c>
      <c r="N258" s="2" t="s">
        <v>103</v>
      </c>
      <c r="O258" s="2">
        <f>IF(N258="Excelente",1.5,IF(N258="Bueno",2,IF(N258="Intermedio",2.5,IF(N258="Regular",3,IF(N258="Deficiente",3.5,IF(N258="Malo",4,IF(N258="Muy malo",4.5,0)))))))</f>
        <v>2</v>
      </c>
      <c r="P258" s="2">
        <v>5</v>
      </c>
      <c r="Q258" s="292">
        <f>I256</f>
        <v>30</v>
      </c>
      <c r="R258" s="6" t="e">
        <f>+VLOOKUP(L258,#REF!,4,0)</f>
        <v>#REF!</v>
      </c>
      <c r="S258" s="230">
        <f>IF(O258=1,(0.005*((P258/M258)*100)^2+0.5001*((P258/M258)*100)-0.0071)/100,IF(O258=1.5,(0.005*((P258/M258)*100)^2+0.4998*((P258/M258)*100)+0.0262)/100,IF(O258=2,(0.0049*((P258/M258)*100)^2+0.4861*((P258/M258)*100)+2.5407)/100,IF(O258=2.5,(0.0046*((P258/M258)*100)^2+0.4581*((P258/M258)*100)+8.1068)/100,IF(O258=3,(0.0041*((P258/M258)*100)^2+0.4092*((P258/M258)*100)+18.1041)/100,IF(O258=3.5,(0.0033*((P258/M258)*100)^2+0.3341*((P258/M258)*100)+33.199)/100,IF(O258=4,(0.0023*((P258/M258)*100)^2+0.24*((P258/M258)*100)+52.5274)/100,IF(O258=4.5,(0.0012*((P258/M258)*100)^2+0.1275*((P258/M258)*100)+75.153)/100))))))))</f>
        <v>6.2628428571428571E-2</v>
      </c>
      <c r="T258" s="6" t="e">
        <f>+R258*S258</f>
        <v>#REF!</v>
      </c>
      <c r="U258" s="250" t="e">
        <f>+R258-T258</f>
        <v>#REF!</v>
      </c>
    </row>
    <row r="259" spans="5:36" ht="30">
      <c r="F259" s="322" t="s">
        <v>256</v>
      </c>
      <c r="G259" s="229">
        <v>48</v>
      </c>
      <c r="H259" s="229">
        <v>80</v>
      </c>
      <c r="I259" s="229">
        <v>89</v>
      </c>
      <c r="J259" s="229">
        <v>94</v>
      </c>
      <c r="L259" s="239" t="s">
        <v>253</v>
      </c>
      <c r="M259" s="229">
        <v>70</v>
      </c>
      <c r="N259" s="2" t="s">
        <v>70</v>
      </c>
      <c r="O259" s="2">
        <f t="shared" ref="O259:O271" si="61">IF(N259="Excelente",1.5,IF(N259="Bueno",2,IF(N259="Intermedio",2.5,IF(N259="Regular",3,IF(N259="Deficiente",3.5,IF(N259="Malo",4,IF(N259="Muy malo",4.5,0)))))))</f>
        <v>1.5</v>
      </c>
      <c r="P259" s="2">
        <v>4</v>
      </c>
      <c r="Q259" s="292">
        <f>J256</f>
        <v>32</v>
      </c>
      <c r="R259" s="6" t="e">
        <f>+VLOOKUP(L259,#REF!,4,0)</f>
        <v>#REF!</v>
      </c>
      <c r="S259" s="230">
        <f t="shared" ref="S259:S271" si="62">IF(O259=1,(0.005*((P259/M259)*100)^2+0.5001*((P259/M259)*100)-0.0071)/100,IF(O259=1.5,(0.005*((P259/M259)*100)^2+0.4998*((P259/M259)*100)+0.0262)/100,IF(O259=2,(0.0049*((P259/M259)*100)^2+0.4861*((P259/M259)*100)+2.5407)/100,IF(O259=2.5,(0.0046*((P259/M259)*100)^2+0.4581*((P259/M259)*100)+8.1068)/100,IF(O259=3,(0.0041*((P259/M259)*100)^2+0.4092*((P259/M259)*100)+18.1041)/100,IF(O259=3.5,(0.0033*((P259/M259)*100)^2+0.3341*((P259/M259)*100)+33.199)/100,IF(O259=4,(0.0023*((P259/M259)*100)^2+0.24*((P259/M259)*100)+52.5274)/100,IF(O259=4.5,(0.0012*((P259/M259)*100)^2+0.1275*((P259/M259)*100)+75.153)/100))))))))</f>
        <v>3.0454653061224492E-2</v>
      </c>
      <c r="T259" s="6" t="e">
        <f t="shared" ref="T259:T271" si="63">+R259*S259</f>
        <v>#REF!</v>
      </c>
      <c r="U259" s="250" t="e">
        <f t="shared" ref="U259:U271" si="64">+R259-T259</f>
        <v>#REF!</v>
      </c>
    </row>
    <row r="260" spans="5:36">
      <c r="L260" s="240" t="s">
        <v>254</v>
      </c>
      <c r="M260" s="225">
        <v>70</v>
      </c>
      <c r="N260" s="226" t="s">
        <v>67</v>
      </c>
      <c r="O260" s="226">
        <f t="shared" si="61"/>
        <v>4</v>
      </c>
      <c r="P260" s="226">
        <v>8</v>
      </c>
      <c r="Q260" s="292">
        <f>G257</f>
        <v>28</v>
      </c>
      <c r="R260" s="227" t="e">
        <f>+VLOOKUP(L260,#REF!,4,0)</f>
        <v>#REF!</v>
      </c>
      <c r="S260" s="228">
        <f t="shared" si="62"/>
        <v>0.55570665306122446</v>
      </c>
      <c r="T260" s="227" t="e">
        <f t="shared" si="63"/>
        <v>#REF!</v>
      </c>
      <c r="U260" s="250" t="e">
        <f t="shared" si="64"/>
        <v>#REF!</v>
      </c>
    </row>
    <row r="261" spans="5:36" s="161" customFormat="1">
      <c r="E261" s="3"/>
      <c r="G261" s="3"/>
      <c r="H261" s="3"/>
      <c r="I261" s="3"/>
      <c r="J261" s="3"/>
      <c r="K261" s="3"/>
      <c r="L261" s="240" t="s">
        <v>254</v>
      </c>
      <c r="M261" s="225">
        <v>70</v>
      </c>
      <c r="N261" s="226" t="s">
        <v>68</v>
      </c>
      <c r="O261" s="226">
        <f t="shared" si="61"/>
        <v>3</v>
      </c>
      <c r="P261" s="226">
        <v>7</v>
      </c>
      <c r="Q261" s="292">
        <f>H257</f>
        <v>58</v>
      </c>
      <c r="R261" s="227" t="e">
        <f>+VLOOKUP(L261,#REF!,4,0)</f>
        <v>#REF!</v>
      </c>
      <c r="S261" s="228">
        <f t="shared" si="62"/>
        <v>0.22606099999999998</v>
      </c>
      <c r="T261" s="227" t="e">
        <f t="shared" si="63"/>
        <v>#REF!</v>
      </c>
      <c r="U261" s="250" t="e">
        <f t="shared" si="64"/>
        <v>#REF!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40"/>
      <c r="AH261" s="3"/>
      <c r="AI261" s="3"/>
      <c r="AJ261" s="3"/>
    </row>
    <row r="262" spans="5:36" s="161" customFormat="1">
      <c r="E262" s="3"/>
      <c r="G262" s="3"/>
      <c r="H262" s="3"/>
      <c r="I262" s="3"/>
      <c r="J262" s="3"/>
      <c r="K262" s="3"/>
      <c r="L262" s="240" t="s">
        <v>254</v>
      </c>
      <c r="M262" s="225">
        <v>70</v>
      </c>
      <c r="N262" s="226" t="s">
        <v>103</v>
      </c>
      <c r="O262" s="226">
        <f t="shared" si="61"/>
        <v>2</v>
      </c>
      <c r="P262" s="226">
        <v>6</v>
      </c>
      <c r="Q262" s="292">
        <f>I257</f>
        <v>68</v>
      </c>
      <c r="R262" s="227" t="e">
        <f>+VLOOKUP(L262,#REF!,4,0)</f>
        <v>#REF!</v>
      </c>
      <c r="S262" s="228">
        <f t="shared" si="62"/>
        <v>7.0672714285714283E-2</v>
      </c>
      <c r="T262" s="227" t="e">
        <f t="shared" si="63"/>
        <v>#REF!</v>
      </c>
      <c r="U262" s="250" t="e">
        <f t="shared" si="64"/>
        <v>#REF!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40"/>
      <c r="AH262" s="3"/>
      <c r="AI262" s="3"/>
      <c r="AJ262" s="3"/>
    </row>
    <row r="263" spans="5:36" s="161" customFormat="1">
      <c r="E263" s="3"/>
      <c r="G263" s="3"/>
      <c r="H263" s="3"/>
      <c r="I263" s="3"/>
      <c r="J263" s="3"/>
      <c r="K263" s="3"/>
      <c r="L263" s="240" t="s">
        <v>254</v>
      </c>
      <c r="M263" s="225">
        <v>70</v>
      </c>
      <c r="N263" s="226" t="s">
        <v>70</v>
      </c>
      <c r="O263" s="226">
        <f t="shared" si="61"/>
        <v>1.5</v>
      </c>
      <c r="P263" s="226">
        <v>5</v>
      </c>
      <c r="Q263" s="292">
        <f>+J257</f>
        <v>69</v>
      </c>
      <c r="R263" s="227" t="e">
        <f>+VLOOKUP(L263,#REF!,4,0)</f>
        <v>#REF!</v>
      </c>
      <c r="S263" s="228">
        <f t="shared" si="62"/>
        <v>3.8513020408163269E-2</v>
      </c>
      <c r="T263" s="227" t="e">
        <f t="shared" si="63"/>
        <v>#REF!</v>
      </c>
      <c r="U263" s="250" t="e">
        <f t="shared" si="64"/>
        <v>#REF!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40"/>
      <c r="AH263" s="3"/>
      <c r="AI263" s="3"/>
      <c r="AJ263" s="3"/>
    </row>
    <row r="264" spans="5:36" s="161" customFormat="1">
      <c r="E264" s="3"/>
      <c r="G264" s="3"/>
      <c r="H264" s="3"/>
      <c r="I264" s="3"/>
      <c r="J264" s="3"/>
      <c r="K264" s="3"/>
      <c r="L264" s="239" t="s">
        <v>255</v>
      </c>
      <c r="M264" s="229">
        <v>30</v>
      </c>
      <c r="N264" s="2" t="s">
        <v>67</v>
      </c>
      <c r="O264" s="2">
        <f t="shared" si="61"/>
        <v>4</v>
      </c>
      <c r="P264" s="2">
        <v>8</v>
      </c>
      <c r="Q264" s="292">
        <f>G258</f>
        <v>20</v>
      </c>
      <c r="R264" s="6" t="e">
        <f>+VLOOKUP(L264,#REF!,4,0)</f>
        <v>#REF!</v>
      </c>
      <c r="S264" s="230">
        <f t="shared" si="62"/>
        <v>0.60562955555555553</v>
      </c>
      <c r="T264" s="6" t="e">
        <f t="shared" si="63"/>
        <v>#REF!</v>
      </c>
      <c r="U264" s="250" t="e">
        <f t="shared" si="64"/>
        <v>#REF!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40"/>
      <c r="AH264" s="3"/>
      <c r="AI264" s="3"/>
      <c r="AJ264" s="3"/>
    </row>
    <row r="265" spans="5:36">
      <c r="L265" s="239" t="s">
        <v>255</v>
      </c>
      <c r="M265" s="229">
        <v>30</v>
      </c>
      <c r="N265" s="2" t="s">
        <v>68</v>
      </c>
      <c r="O265" s="2">
        <f t="shared" si="61"/>
        <v>3</v>
      </c>
      <c r="P265" s="2">
        <v>7</v>
      </c>
      <c r="Q265" s="292">
        <f>H258</f>
        <v>24</v>
      </c>
      <c r="R265" s="6" t="e">
        <f>+VLOOKUP(L265,#REF!,4,0)</f>
        <v>#REF!</v>
      </c>
      <c r="S265" s="230">
        <f t="shared" si="62"/>
        <v>0.2988432222222222</v>
      </c>
      <c r="T265" s="6" t="e">
        <f t="shared" si="63"/>
        <v>#REF!</v>
      </c>
      <c r="U265" s="250" t="e">
        <f t="shared" si="64"/>
        <v>#REF!</v>
      </c>
    </row>
    <row r="266" spans="5:36">
      <c r="L266" s="239" t="s">
        <v>255</v>
      </c>
      <c r="M266" s="229">
        <v>30</v>
      </c>
      <c r="N266" s="2" t="s">
        <v>103</v>
      </c>
      <c r="O266" s="2">
        <f t="shared" si="61"/>
        <v>2</v>
      </c>
      <c r="P266" s="2">
        <v>6</v>
      </c>
      <c r="Q266" s="292">
        <f>+I258</f>
        <v>32</v>
      </c>
      <c r="R266" s="6" t="e">
        <f>+VLOOKUP(L266,#REF!,4,0)</f>
        <v>#REF!</v>
      </c>
      <c r="S266" s="230">
        <f t="shared" si="62"/>
        <v>0.14222699999999999</v>
      </c>
      <c r="T266" s="6" t="e">
        <f t="shared" si="63"/>
        <v>#REF!</v>
      </c>
      <c r="U266" s="250" t="e">
        <f t="shared" si="64"/>
        <v>#REF!</v>
      </c>
    </row>
    <row r="267" spans="5:36">
      <c r="L267" s="239" t="s">
        <v>255</v>
      </c>
      <c r="M267" s="229">
        <v>30</v>
      </c>
      <c r="N267" s="2" t="s">
        <v>70</v>
      </c>
      <c r="O267" s="2">
        <f t="shared" si="61"/>
        <v>1.5</v>
      </c>
      <c r="P267" s="2">
        <v>5</v>
      </c>
      <c r="Q267" s="292">
        <f>J258</f>
        <v>34</v>
      </c>
      <c r="R267" s="6" t="e">
        <f>+VLOOKUP(L267,#REF!,4,0)</f>
        <v>#REF!</v>
      </c>
      <c r="S267" s="230">
        <f t="shared" si="62"/>
        <v>9.7450888888888892E-2</v>
      </c>
      <c r="T267" s="6" t="e">
        <f t="shared" si="63"/>
        <v>#REF!</v>
      </c>
      <c r="U267" s="250" t="e">
        <f t="shared" si="64"/>
        <v>#REF!</v>
      </c>
    </row>
    <row r="268" spans="5:36">
      <c r="L268" s="240" t="s">
        <v>256</v>
      </c>
      <c r="M268" s="225">
        <v>70</v>
      </c>
      <c r="N268" s="226" t="s">
        <v>67</v>
      </c>
      <c r="O268" s="226">
        <f t="shared" si="61"/>
        <v>4</v>
      </c>
      <c r="P268" s="226">
        <v>8</v>
      </c>
      <c r="Q268" s="292">
        <f>+G259</f>
        <v>48</v>
      </c>
      <c r="R268" s="227" t="e">
        <f>+VLOOKUP(L268,#REF!,4,0)</f>
        <v>#REF!</v>
      </c>
      <c r="S268" s="228">
        <f t="shared" si="62"/>
        <v>0.55570665306122446</v>
      </c>
      <c r="T268" s="227" t="e">
        <f t="shared" si="63"/>
        <v>#REF!</v>
      </c>
      <c r="U268" s="250" t="e">
        <f t="shared" si="64"/>
        <v>#REF!</v>
      </c>
    </row>
    <row r="269" spans="5:36" s="161" customFormat="1">
      <c r="E269" s="3"/>
      <c r="G269" s="3"/>
      <c r="H269" s="3"/>
      <c r="I269" s="3"/>
      <c r="J269" s="3"/>
      <c r="K269" s="3"/>
      <c r="L269" s="240" t="s">
        <v>256</v>
      </c>
      <c r="M269" s="225">
        <v>70</v>
      </c>
      <c r="N269" s="226" t="s">
        <v>68</v>
      </c>
      <c r="O269" s="226">
        <f t="shared" si="61"/>
        <v>3</v>
      </c>
      <c r="P269" s="226">
        <v>7</v>
      </c>
      <c r="Q269" s="292">
        <f>+H259</f>
        <v>80</v>
      </c>
      <c r="R269" s="227" t="e">
        <f>+VLOOKUP(L269,#REF!,4,0)</f>
        <v>#REF!</v>
      </c>
      <c r="S269" s="228">
        <f t="shared" si="62"/>
        <v>0.22606099999999998</v>
      </c>
      <c r="T269" s="227" t="e">
        <f t="shared" si="63"/>
        <v>#REF!</v>
      </c>
      <c r="U269" s="250" t="e">
        <f t="shared" si="64"/>
        <v>#REF!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40"/>
      <c r="AH269" s="3"/>
      <c r="AI269" s="3"/>
      <c r="AJ269" s="3"/>
    </row>
    <row r="270" spans="5:36" s="161" customFormat="1">
      <c r="E270" s="3"/>
      <c r="G270" s="3"/>
      <c r="H270" s="3"/>
      <c r="I270" s="3"/>
      <c r="J270" s="3"/>
      <c r="K270" s="3"/>
      <c r="L270" s="240" t="s">
        <v>256</v>
      </c>
      <c r="M270" s="225">
        <v>70</v>
      </c>
      <c r="N270" s="226" t="s">
        <v>103</v>
      </c>
      <c r="O270" s="226">
        <f t="shared" si="61"/>
        <v>2</v>
      </c>
      <c r="P270" s="226">
        <v>6</v>
      </c>
      <c r="Q270" s="292">
        <f>+I259</f>
        <v>89</v>
      </c>
      <c r="R270" s="227" t="e">
        <f>+VLOOKUP(L270,#REF!,4,0)</f>
        <v>#REF!</v>
      </c>
      <c r="S270" s="228">
        <f t="shared" si="62"/>
        <v>7.0672714285714283E-2</v>
      </c>
      <c r="T270" s="227" t="e">
        <f t="shared" si="63"/>
        <v>#REF!</v>
      </c>
      <c r="U270" s="250" t="e">
        <f t="shared" si="64"/>
        <v>#REF!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40"/>
      <c r="AH270" s="3"/>
      <c r="AI270" s="3"/>
      <c r="AJ270" s="3"/>
    </row>
    <row r="271" spans="5:36" s="161" customFormat="1">
      <c r="E271" s="3"/>
      <c r="G271" s="3"/>
      <c r="H271" s="3"/>
      <c r="I271" s="3"/>
      <c r="J271" s="3"/>
      <c r="K271" s="3"/>
      <c r="L271" s="240" t="s">
        <v>256</v>
      </c>
      <c r="M271" s="225">
        <v>70</v>
      </c>
      <c r="N271" s="226" t="s">
        <v>70</v>
      </c>
      <c r="O271" s="226">
        <f t="shared" si="61"/>
        <v>1.5</v>
      </c>
      <c r="P271" s="226">
        <v>5</v>
      </c>
      <c r="Q271" s="292">
        <f>+J259</f>
        <v>94</v>
      </c>
      <c r="R271" s="227" t="e">
        <f>+VLOOKUP(L271,#REF!,4,0)</f>
        <v>#REF!</v>
      </c>
      <c r="S271" s="228">
        <f t="shared" si="62"/>
        <v>3.8513020408163269E-2</v>
      </c>
      <c r="T271" s="227" t="e">
        <f t="shared" si="63"/>
        <v>#REF!</v>
      </c>
      <c r="U271" s="250" t="e">
        <f t="shared" si="64"/>
        <v>#REF!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40"/>
      <c r="AH271" s="3"/>
      <c r="AI271" s="3"/>
      <c r="AJ271" s="3"/>
    </row>
    <row r="272" spans="5:36" s="161" customFormat="1">
      <c r="E272" s="3"/>
      <c r="G272" s="3"/>
      <c r="H272" s="3"/>
      <c r="I272" s="3"/>
      <c r="J272" s="3"/>
      <c r="K272" s="3"/>
      <c r="M272" s="3"/>
      <c r="N272" s="3"/>
      <c r="O272" s="3"/>
      <c r="P272" s="3"/>
      <c r="Q272" s="3"/>
      <c r="R272" s="5"/>
      <c r="S272" s="48"/>
      <c r="T272" s="5"/>
      <c r="U272" s="5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40"/>
      <c r="AH272" s="3"/>
      <c r="AI272" s="3"/>
      <c r="AJ272" s="3"/>
    </row>
    <row r="273" spans="12:21" ht="15.75" thickBot="1"/>
    <row r="274" spans="12:21">
      <c r="L274" s="222" t="s">
        <v>257</v>
      </c>
      <c r="M274" s="223"/>
      <c r="N274" s="223"/>
      <c r="O274" s="223"/>
      <c r="P274" s="223"/>
      <c r="Q274" s="223"/>
      <c r="R274" s="223"/>
      <c r="S274" s="223"/>
      <c r="T274" s="223"/>
      <c r="U274" s="224"/>
    </row>
    <row r="275" spans="12:21" ht="45">
      <c r="L275" s="170" t="s">
        <v>145</v>
      </c>
      <c r="M275" s="171" t="s">
        <v>72</v>
      </c>
      <c r="N275" s="172" t="s">
        <v>73</v>
      </c>
      <c r="O275" s="173"/>
      <c r="P275" s="171" t="s">
        <v>74</v>
      </c>
      <c r="Q275" s="174" t="s">
        <v>18</v>
      </c>
      <c r="R275" s="175" t="s">
        <v>75</v>
      </c>
      <c r="S275" s="176" t="s">
        <v>76</v>
      </c>
      <c r="T275" s="177" t="s">
        <v>77</v>
      </c>
      <c r="U275" s="178" t="s">
        <v>78</v>
      </c>
    </row>
    <row r="276" spans="12:21">
      <c r="L276" s="305" t="e">
        <f>#REF!</f>
        <v>#REF!</v>
      </c>
      <c r="M276" s="306" t="e">
        <f>VLOOKUP(L276,#REF!,2,0)</f>
        <v>#REF!</v>
      </c>
      <c r="N276" s="181" t="s">
        <v>258</v>
      </c>
      <c r="O276" s="181">
        <v>3.5</v>
      </c>
      <c r="P276" s="181">
        <v>8</v>
      </c>
      <c r="Q276" s="182">
        <v>40</v>
      </c>
      <c r="R276" s="183" t="e">
        <f>+VLOOKUP(L276,#REF!,4,0)</f>
        <v>#REF!</v>
      </c>
      <c r="S276" s="184" t="e">
        <f t="shared" ref="S276:S278" si="65">IF(O276=1,(0.005*((P276/M276)*100)^2+0.5001*((P276/M276)*100)-0.0071)/100,IF(O276=1.5,(0.005*((P276/M276)*100)^2+0.4998*((P276/M276)*100)+0.0262)/100,IF(O276=2,(0.0049*((P276/M276)*100)^2+0.4861*((P276/M276)*100)+2.5407)/100,IF(O276=2.5,(0.0046*((P276/M276)*100)^2+0.4581*((P276/M276)*100)+8.1068)/100,IF(O276=3,(0.0041*((P276/M276)*100)^2+0.4092*((P276/M276)*100)+18.1041)/100,IF(O276=3.5,(0.0033*((P276/M276)*100)^2+0.3341*((P276/M276)*100)+33.199)/100,IF(O276=4,(0.0023*((P276/M276)*100)^2+0.24*((P276/M276)*100)+52.5274)/100,IF(O276=4.5,(0.0012*((P276/M276)*100)^2+0.1275*((P276/M276)*100)+75.153)/100))))))))</f>
        <v>#REF!</v>
      </c>
      <c r="T276" s="183" t="e">
        <f t="shared" ref="T276:T278" si="66">+R276*S276</f>
        <v>#REF!</v>
      </c>
      <c r="U276" s="185" t="e">
        <f t="shared" ref="U276:U278" si="67">+R276-T276</f>
        <v>#REF!</v>
      </c>
    </row>
    <row r="277" spans="12:21">
      <c r="L277" s="305" t="e">
        <f>#REF!</f>
        <v>#REF!</v>
      </c>
      <c r="M277" s="307" t="e">
        <f>VLOOKUP(L277,#REF!,2,0)</f>
        <v>#REF!</v>
      </c>
      <c r="N277" s="181" t="s">
        <v>68</v>
      </c>
      <c r="O277" s="181">
        <v>3</v>
      </c>
      <c r="P277" s="169">
        <v>20</v>
      </c>
      <c r="Q277" s="186">
        <v>60</v>
      </c>
      <c r="R277" s="187" t="e">
        <f>+VLOOKUP(L277,#REF!,4,0)</f>
        <v>#REF!</v>
      </c>
      <c r="S277" s="188" t="e">
        <f t="shared" si="65"/>
        <v>#REF!</v>
      </c>
      <c r="T277" s="187" t="e">
        <f t="shared" si="66"/>
        <v>#REF!</v>
      </c>
      <c r="U277" s="189" t="e">
        <f t="shared" si="67"/>
        <v>#REF!</v>
      </c>
    </row>
    <row r="278" spans="12:21">
      <c r="L278" s="305" t="e">
        <f>#REF!</f>
        <v>#REF!</v>
      </c>
      <c r="M278" s="308" t="e">
        <f>VLOOKUP(L278,#REF!,2,0)</f>
        <v>#REF!</v>
      </c>
      <c r="N278" s="181" t="s">
        <v>259</v>
      </c>
      <c r="O278" s="181">
        <v>2.5</v>
      </c>
      <c r="P278" s="190">
        <v>15</v>
      </c>
      <c r="Q278" s="186">
        <v>80</v>
      </c>
      <c r="R278" s="191" t="e">
        <f>+VLOOKUP(L278,#REF!,4,0)</f>
        <v>#REF!</v>
      </c>
      <c r="S278" s="192" t="e">
        <f t="shared" si="65"/>
        <v>#REF!</v>
      </c>
      <c r="T278" s="191" t="e">
        <f t="shared" si="66"/>
        <v>#REF!</v>
      </c>
      <c r="U278" s="189" t="e">
        <f t="shared" si="67"/>
        <v>#REF!</v>
      </c>
    </row>
    <row r="279" spans="12:21">
      <c r="L279" s="305" t="e">
        <f>#REF!</f>
        <v>#REF!</v>
      </c>
      <c r="M279" s="308" t="e">
        <f>VLOOKUP(L279,#REF!,2,0)</f>
        <v>#REF!</v>
      </c>
      <c r="N279" s="181" t="s">
        <v>69</v>
      </c>
      <c r="O279" s="181">
        <v>2</v>
      </c>
      <c r="P279" s="190">
        <v>10</v>
      </c>
      <c r="Q279" s="186">
        <v>90</v>
      </c>
      <c r="R279" s="191" t="e">
        <f>+VLOOKUP(L279,#REF!,4,0)</f>
        <v>#REF!</v>
      </c>
      <c r="S279" s="192" t="e">
        <f t="shared" ref="S279" si="68">IF(O279=1,(0.005*((P279/M279)*100)^2+0.5001*((P279/M279)*100)-0.0071)/100,IF(O279=1.5,(0.005*((P279/M279)*100)^2+0.4998*((P279/M279)*100)+0.0262)/100,IF(O279=2,(0.0049*((P279/M279)*100)^2+0.4861*((P279/M279)*100)+2.5407)/100,IF(O279=2.5,(0.0046*((P279/M279)*100)^2+0.4581*((P279/M279)*100)+8.1068)/100,IF(O279=3,(0.0041*((P279/M279)*100)^2+0.4092*((P279/M279)*100)+18.1041)/100,IF(O279=3.5,(0.0033*((P279/M279)*100)^2+0.3341*((P279/M279)*100)+33.199)/100,IF(O279=4,(0.0023*((P279/M279)*100)^2+0.24*((P279/M279)*100)+52.5274)/100,IF(O279=4.5,(0.0012*((P279/M279)*100)^2+0.1275*((P279/M279)*100)+75.153)/100))))))))</f>
        <v>#REF!</v>
      </c>
      <c r="T279" s="191" t="e">
        <f t="shared" ref="T279" si="69">+R279*S279</f>
        <v>#REF!</v>
      </c>
      <c r="U279" s="189" t="e">
        <f t="shared" ref="U279" si="70">+R279-T279</f>
        <v>#REF!</v>
      </c>
    </row>
    <row r="280" spans="12:21" ht="15.75" thickBot="1"/>
    <row r="281" spans="12:21">
      <c r="L281" s="222" t="s">
        <v>260</v>
      </c>
      <c r="M281" s="223"/>
      <c r="N281" s="223"/>
      <c r="O281" s="223"/>
      <c r="P281" s="223"/>
      <c r="Q281" s="223"/>
      <c r="R281" s="223"/>
      <c r="S281" s="223"/>
      <c r="T281" s="223"/>
      <c r="U281" s="224"/>
    </row>
    <row r="282" spans="12:21" ht="45">
      <c r="L282" s="152" t="s">
        <v>145</v>
      </c>
      <c r="M282" s="153" t="s">
        <v>72</v>
      </c>
      <c r="N282" s="154" t="s">
        <v>73</v>
      </c>
      <c r="O282" s="155"/>
      <c r="P282" s="153" t="s">
        <v>74</v>
      </c>
      <c r="Q282" s="156" t="s">
        <v>18</v>
      </c>
      <c r="R282" s="157" t="s">
        <v>75</v>
      </c>
      <c r="S282" s="158" t="s">
        <v>76</v>
      </c>
      <c r="T282" s="159" t="s">
        <v>77</v>
      </c>
      <c r="U282" s="160" t="s">
        <v>78</v>
      </c>
    </row>
    <row r="283" spans="12:21">
      <c r="L283" s="305" t="e">
        <f>#REF!</f>
        <v>#REF!</v>
      </c>
      <c r="M283" s="306" t="e">
        <f>VLOOKUP(L283,#REF!,2,0)</f>
        <v>#REF!</v>
      </c>
      <c r="N283" s="181" t="s">
        <v>258</v>
      </c>
      <c r="O283" s="181">
        <v>3.5</v>
      </c>
      <c r="P283" s="306">
        <v>10</v>
      </c>
      <c r="Q283" s="309">
        <v>20</v>
      </c>
      <c r="R283" s="183" t="e">
        <f>+VLOOKUP(L283,#REF!,4,0)</f>
        <v>#REF!</v>
      </c>
      <c r="S283" s="184" t="e">
        <f t="shared" ref="S283:S285" si="71">IF(O283=1,(0.005*((P283/M283)*100)^2+0.5001*((P283/M283)*100)-0.0071)/100,IF(O283=1.5,(0.005*((P283/M283)*100)^2+0.4998*((P283/M283)*100)+0.0262)/100,IF(O283=2,(0.0049*((P283/M283)*100)^2+0.4861*((P283/M283)*100)+2.5407)/100,IF(O283=2.5,(0.0046*((P283/M283)*100)^2+0.4581*((P283/M283)*100)+8.1068)/100,IF(O283=3,(0.0041*((P283/M283)*100)^2+0.4092*((P283/M283)*100)+18.1041)/100,IF(O283=3.5,(0.0033*((P283/M283)*100)^2+0.3341*((P283/M283)*100)+33.199)/100,IF(O283=4,(0.0023*((P283/M283)*100)^2+0.24*((P283/M283)*100)+52.5274)/100,IF(O283=4.5,(0.0012*((P283/M283)*100)^2+0.1275*((P283/M283)*100)+75.153)/100))))))))</f>
        <v>#REF!</v>
      </c>
      <c r="T283" s="183" t="e">
        <f t="shared" ref="T283:T285" si="72">+R283*S283</f>
        <v>#REF!</v>
      </c>
      <c r="U283" s="185" t="e">
        <f t="shared" ref="U283:U285" si="73">+R283-T283</f>
        <v>#REF!</v>
      </c>
    </row>
    <row r="284" spans="12:21">
      <c r="L284" s="305" t="e">
        <f>#REF!</f>
        <v>#REF!</v>
      </c>
      <c r="M284" s="306" t="e">
        <f>VLOOKUP(L284,#REF!,2,0)</f>
        <v>#REF!</v>
      </c>
      <c r="N284" s="181" t="s">
        <v>68</v>
      </c>
      <c r="O284" s="181">
        <v>3</v>
      </c>
      <c r="P284" s="306">
        <v>20</v>
      </c>
      <c r="Q284" s="309">
        <v>40</v>
      </c>
      <c r="R284" s="187" t="e">
        <f>+VLOOKUP(L284,#REF!,4,0)</f>
        <v>#REF!</v>
      </c>
      <c r="S284" s="188" t="e">
        <f t="shared" si="71"/>
        <v>#REF!</v>
      </c>
      <c r="T284" s="187" t="e">
        <f t="shared" si="72"/>
        <v>#REF!</v>
      </c>
      <c r="U284" s="189" t="e">
        <f t="shared" si="73"/>
        <v>#REF!</v>
      </c>
    </row>
    <row r="285" spans="12:21">
      <c r="L285" s="305" t="e">
        <f>#REF!</f>
        <v>#REF!</v>
      </c>
      <c r="M285" s="307" t="e">
        <f>VLOOKUP(L285,#REF!,2,0)</f>
        <v>#REF!</v>
      </c>
      <c r="N285" s="181" t="s">
        <v>259</v>
      </c>
      <c r="O285" s="181">
        <v>2.5</v>
      </c>
      <c r="P285" s="307">
        <v>13</v>
      </c>
      <c r="Q285" s="310">
        <v>60</v>
      </c>
      <c r="R285" s="191" t="e">
        <f>+VLOOKUP(L285,#REF!,4,0)</f>
        <v>#REF!</v>
      </c>
      <c r="S285" s="192" t="e">
        <f t="shared" si="71"/>
        <v>#REF!</v>
      </c>
      <c r="T285" s="191" t="e">
        <f t="shared" si="72"/>
        <v>#REF!</v>
      </c>
      <c r="U285" s="189" t="e">
        <f t="shared" si="73"/>
        <v>#REF!</v>
      </c>
    </row>
    <row r="286" spans="12:21">
      <c r="L286" s="305" t="e">
        <f>#REF!</f>
        <v>#REF!</v>
      </c>
      <c r="M286" s="308" t="e">
        <f>VLOOKUP(L286,#REF!,2,0)</f>
        <v>#REF!</v>
      </c>
      <c r="N286" s="181" t="s">
        <v>69</v>
      </c>
      <c r="O286" s="181">
        <v>2</v>
      </c>
      <c r="P286" s="308">
        <v>10</v>
      </c>
      <c r="Q286" s="310">
        <v>80</v>
      </c>
      <c r="R286" s="191" t="e">
        <f>+VLOOKUP(L286,#REF!,4,0)</f>
        <v>#REF!</v>
      </c>
      <c r="S286" s="192" t="e">
        <f t="shared" ref="S286" si="74">IF(O286=1,(0.005*((P286/M286)*100)^2+0.5001*((P286/M286)*100)-0.0071)/100,IF(O286=1.5,(0.005*((P286/M286)*100)^2+0.4998*((P286/M286)*100)+0.0262)/100,IF(O286=2,(0.0049*((P286/M286)*100)^2+0.4861*((P286/M286)*100)+2.5407)/100,IF(O286=2.5,(0.0046*((P286/M286)*100)^2+0.4581*((P286/M286)*100)+8.1068)/100,IF(O286=3,(0.0041*((P286/M286)*100)^2+0.4092*((P286/M286)*100)+18.1041)/100,IF(O286=3.5,(0.0033*((P286/M286)*100)^2+0.3341*((P286/M286)*100)+33.199)/100,IF(O286=4,(0.0023*((P286/M286)*100)^2+0.24*((P286/M286)*100)+52.5274)/100,IF(O286=4.5,(0.0012*((P286/M286)*100)^2+0.1275*((P286/M286)*100)+75.153)/100))))))))</f>
        <v>#REF!</v>
      </c>
      <c r="T286" s="191" t="e">
        <f t="shared" ref="T286" si="75">+R286*S286</f>
        <v>#REF!</v>
      </c>
      <c r="U286" s="189" t="e">
        <f t="shared" ref="U286" si="76">+R286-T286</f>
        <v>#REF!</v>
      </c>
    </row>
    <row r="287" spans="12:21" ht="15.75" thickBot="1"/>
    <row r="288" spans="12:21">
      <c r="L288" s="222" t="s">
        <v>261</v>
      </c>
      <c r="M288" s="223"/>
      <c r="N288" s="223"/>
      <c r="O288" s="223"/>
      <c r="P288" s="223"/>
      <c r="Q288" s="223"/>
      <c r="R288" s="223"/>
      <c r="S288" s="223"/>
      <c r="T288" s="223"/>
      <c r="U288" s="224"/>
    </row>
    <row r="289" spans="12:21" ht="45">
      <c r="L289" s="152" t="s">
        <v>145</v>
      </c>
      <c r="M289" s="153" t="s">
        <v>72</v>
      </c>
      <c r="N289" s="154" t="s">
        <v>73</v>
      </c>
      <c r="O289" s="155"/>
      <c r="P289" s="153" t="s">
        <v>74</v>
      </c>
      <c r="Q289" s="156" t="s">
        <v>18</v>
      </c>
      <c r="R289" s="157" t="s">
        <v>75</v>
      </c>
      <c r="S289" s="158" t="s">
        <v>76</v>
      </c>
      <c r="T289" s="159" t="s">
        <v>77</v>
      </c>
      <c r="U289" s="160" t="s">
        <v>78</v>
      </c>
    </row>
    <row r="290" spans="12:21">
      <c r="L290" s="305" t="e">
        <f>#REF!</f>
        <v>#REF!</v>
      </c>
      <c r="M290" s="306" t="e">
        <f>VLOOKUP(L290,#REF!,2,0)</f>
        <v>#REF!</v>
      </c>
      <c r="N290" s="181" t="s">
        <v>258</v>
      </c>
      <c r="O290" s="181">
        <v>3.5</v>
      </c>
      <c r="P290" s="181">
        <v>25</v>
      </c>
      <c r="Q290" s="182">
        <v>20</v>
      </c>
      <c r="R290" s="183" t="e">
        <f>+VLOOKUP(L290,#REF!,4,0)</f>
        <v>#REF!</v>
      </c>
      <c r="S290" s="184" t="e">
        <f t="shared" ref="S290:S292" si="77">IF(O290=1,(0.005*((P290/M290)*100)^2+0.5001*((P290/M290)*100)-0.0071)/100,IF(O290=1.5,(0.005*((P290/M290)*100)^2+0.4998*((P290/M290)*100)+0.0262)/100,IF(O290=2,(0.0049*((P290/M290)*100)^2+0.4861*((P290/M290)*100)+2.5407)/100,IF(O290=2.5,(0.0046*((P290/M290)*100)^2+0.4581*((P290/M290)*100)+8.1068)/100,IF(O290=3,(0.0041*((P290/M290)*100)^2+0.4092*((P290/M290)*100)+18.1041)/100,IF(O290=3.5,(0.0033*((P290/M290)*100)^2+0.3341*((P290/M290)*100)+33.199)/100,IF(O290=4,(0.0023*((P290/M290)*100)^2+0.24*((P290/M290)*100)+52.5274)/100,IF(O290=4.5,(0.0012*((P290/M290)*100)^2+0.1275*((P290/M290)*100)+75.153)/100))))))))</f>
        <v>#REF!</v>
      </c>
      <c r="T290" s="183" t="e">
        <f t="shared" ref="T290:T292" si="78">+R290*S290</f>
        <v>#REF!</v>
      </c>
      <c r="U290" s="311" t="e">
        <f t="shared" ref="U290:U292" si="79">+R290-T290</f>
        <v>#REF!</v>
      </c>
    </row>
    <row r="291" spans="12:21">
      <c r="L291" s="305" t="e">
        <f>#REF!</f>
        <v>#REF!</v>
      </c>
      <c r="M291" s="307" t="e">
        <f>VLOOKUP(L291,#REF!,2,0)</f>
        <v>#REF!</v>
      </c>
      <c r="N291" s="181" t="s">
        <v>68</v>
      </c>
      <c r="O291" s="181">
        <v>3</v>
      </c>
      <c r="P291" s="169">
        <v>7</v>
      </c>
      <c r="Q291" s="186">
        <v>40</v>
      </c>
      <c r="R291" s="187" t="e">
        <f>+VLOOKUP(L291,#REF!,4,0)</f>
        <v>#REF!</v>
      </c>
      <c r="S291" s="188" t="e">
        <f t="shared" si="77"/>
        <v>#REF!</v>
      </c>
      <c r="T291" s="187" t="e">
        <f t="shared" si="78"/>
        <v>#REF!</v>
      </c>
      <c r="U291" s="312" t="e">
        <f t="shared" si="79"/>
        <v>#REF!</v>
      </c>
    </row>
    <row r="292" spans="12:21">
      <c r="L292" s="305" t="e">
        <f>#REF!</f>
        <v>#REF!</v>
      </c>
      <c r="M292" s="307" t="e">
        <f>VLOOKUP(L292,#REF!,2,0)</f>
        <v>#REF!</v>
      </c>
      <c r="N292" s="181" t="s">
        <v>259</v>
      </c>
      <c r="O292" s="181">
        <v>2.5</v>
      </c>
      <c r="P292" s="169">
        <v>15</v>
      </c>
      <c r="Q292" s="186">
        <v>60</v>
      </c>
      <c r="R292" s="191" t="e">
        <f>+VLOOKUP(L292,#REF!,4,0)</f>
        <v>#REF!</v>
      </c>
      <c r="S292" s="192" t="e">
        <f t="shared" si="77"/>
        <v>#REF!</v>
      </c>
      <c r="T292" s="191" t="e">
        <f t="shared" si="78"/>
        <v>#REF!</v>
      </c>
      <c r="U292" s="311" t="e">
        <f t="shared" si="79"/>
        <v>#REF!</v>
      </c>
    </row>
    <row r="293" spans="12:21">
      <c r="L293" s="305" t="e">
        <f>#REF!</f>
        <v>#REF!</v>
      </c>
      <c r="M293" s="308" t="e">
        <f>VLOOKUP(L293,#REF!,2,0)</f>
        <v>#REF!</v>
      </c>
      <c r="N293" s="181" t="s">
        <v>69</v>
      </c>
      <c r="O293" s="181">
        <v>2</v>
      </c>
      <c r="P293" s="190">
        <v>12</v>
      </c>
      <c r="Q293" s="186">
        <v>80</v>
      </c>
      <c r="R293" s="191" t="e">
        <f>+VLOOKUP(L293,#REF!,4,0)</f>
        <v>#REF!</v>
      </c>
      <c r="S293" s="192" t="e">
        <f t="shared" ref="S293" si="80">IF(O293=1,(0.005*((P293/M293)*100)^2+0.5001*((P293/M293)*100)-0.0071)/100,IF(O293=1.5,(0.005*((P293/M293)*100)^2+0.4998*((P293/M293)*100)+0.0262)/100,IF(O293=2,(0.0049*((P293/M293)*100)^2+0.4861*((P293/M293)*100)+2.5407)/100,IF(O293=2.5,(0.0046*((P293/M293)*100)^2+0.4581*((P293/M293)*100)+8.1068)/100,IF(O293=3,(0.0041*((P293/M293)*100)^2+0.4092*((P293/M293)*100)+18.1041)/100,IF(O293=3.5,(0.0033*((P293/M293)*100)^2+0.3341*((P293/M293)*100)+33.199)/100,IF(O293=4,(0.0023*((P293/M293)*100)^2+0.24*((P293/M293)*100)+52.5274)/100,IF(O293=4.5,(0.0012*((P293/M293)*100)^2+0.1275*((P293/M293)*100)+75.153)/100))))))))</f>
        <v>#REF!</v>
      </c>
      <c r="T293" s="191" t="e">
        <f t="shared" ref="T293" si="81">+R293*S293</f>
        <v>#REF!</v>
      </c>
      <c r="U293" s="311" t="e">
        <f t="shared" ref="U293" si="82">+R293-T293</f>
        <v>#REF!</v>
      </c>
    </row>
    <row r="294" spans="12:21" ht="15.75" thickBot="1"/>
    <row r="295" spans="12:21">
      <c r="L295" s="222" t="s">
        <v>262</v>
      </c>
      <c r="M295" s="223"/>
      <c r="N295" s="223"/>
      <c r="O295" s="223"/>
      <c r="P295" s="223"/>
      <c r="Q295" s="223"/>
      <c r="R295" s="223"/>
      <c r="S295" s="223"/>
      <c r="T295" s="223"/>
      <c r="U295" s="224"/>
    </row>
    <row r="296" spans="12:21" ht="45">
      <c r="L296" s="152" t="s">
        <v>145</v>
      </c>
      <c r="M296" s="153" t="s">
        <v>72</v>
      </c>
      <c r="N296" s="154" t="s">
        <v>73</v>
      </c>
      <c r="O296" s="155"/>
      <c r="P296" s="153" t="s">
        <v>74</v>
      </c>
      <c r="Q296" s="156" t="s">
        <v>18</v>
      </c>
      <c r="R296" s="157" t="s">
        <v>75</v>
      </c>
      <c r="S296" s="158" t="s">
        <v>76</v>
      </c>
      <c r="T296" s="159" t="s">
        <v>77</v>
      </c>
      <c r="U296" s="160" t="s">
        <v>78</v>
      </c>
    </row>
    <row r="297" spans="12:21">
      <c r="L297" s="305" t="e">
        <f>#REF!</f>
        <v>#REF!</v>
      </c>
      <c r="M297" s="306" t="e">
        <f>VLOOKUP(L297,#REF!,2,0)</f>
        <v>#REF!</v>
      </c>
      <c r="N297" s="181" t="s">
        <v>258</v>
      </c>
      <c r="O297" s="181">
        <v>3.5</v>
      </c>
      <c r="P297" s="181">
        <v>15</v>
      </c>
      <c r="Q297" s="182">
        <v>20</v>
      </c>
      <c r="R297" s="183" t="e">
        <f>+VLOOKUP(L297,#REF!,4,0)</f>
        <v>#REF!</v>
      </c>
      <c r="S297" s="184" t="e">
        <f t="shared" ref="S297:S299" si="83">IF(O297=1,(0.005*((P297/M297)*100)^2+0.5001*((P297/M297)*100)-0.0071)/100,IF(O297=1.5,(0.005*((P297/M297)*100)^2+0.4998*((P297/M297)*100)+0.0262)/100,IF(O297=2,(0.0049*((P297/M297)*100)^2+0.4861*((P297/M297)*100)+2.5407)/100,IF(O297=2.5,(0.0046*((P297/M297)*100)^2+0.4581*((P297/M297)*100)+8.1068)/100,IF(O297=3,(0.0041*((P297/M297)*100)^2+0.4092*((P297/M297)*100)+18.1041)/100,IF(O297=3.5,(0.0033*((P297/M297)*100)^2+0.3341*((P297/M297)*100)+33.199)/100,IF(O297=4,(0.0023*((P297/M297)*100)^2+0.24*((P297/M297)*100)+52.5274)/100,IF(O297=4.5,(0.0012*((P297/M297)*100)^2+0.1275*((P297/M297)*100)+75.153)/100))))))))</f>
        <v>#REF!</v>
      </c>
      <c r="T297" s="183" t="e">
        <f t="shared" ref="T297:T299" si="84">+R297*S297</f>
        <v>#REF!</v>
      </c>
      <c r="U297" s="311" t="e">
        <f t="shared" ref="U297:U299" si="85">+R297-T297</f>
        <v>#REF!</v>
      </c>
    </row>
    <row r="298" spans="12:21">
      <c r="L298" s="305" t="e">
        <f>#REF!</f>
        <v>#REF!</v>
      </c>
      <c r="M298" s="307" t="e">
        <f>VLOOKUP(L298,#REF!,2,0)</f>
        <v>#REF!</v>
      </c>
      <c r="N298" s="181" t="s">
        <v>68</v>
      </c>
      <c r="O298" s="181">
        <v>3</v>
      </c>
      <c r="P298" s="169">
        <v>20</v>
      </c>
      <c r="Q298" s="186">
        <v>40</v>
      </c>
      <c r="R298" s="187" t="e">
        <f>+VLOOKUP(L298,#REF!,4,0)</f>
        <v>#REF!</v>
      </c>
      <c r="S298" s="188" t="e">
        <f t="shared" si="83"/>
        <v>#REF!</v>
      </c>
      <c r="T298" s="187" t="e">
        <f t="shared" si="84"/>
        <v>#REF!</v>
      </c>
      <c r="U298" s="312" t="e">
        <f t="shared" si="85"/>
        <v>#REF!</v>
      </c>
    </row>
    <row r="299" spans="12:21">
      <c r="L299" s="305" t="e">
        <f>#REF!</f>
        <v>#REF!</v>
      </c>
      <c r="M299" s="308" t="e">
        <f>VLOOKUP(L299,#REF!,2,0)</f>
        <v>#REF!</v>
      </c>
      <c r="N299" s="181" t="s">
        <v>259</v>
      </c>
      <c r="O299" s="181">
        <v>2.5</v>
      </c>
      <c r="P299" s="190">
        <v>15</v>
      </c>
      <c r="Q299" s="186">
        <v>60</v>
      </c>
      <c r="R299" s="191" t="e">
        <f>+VLOOKUP(L299,#REF!,4,0)</f>
        <v>#REF!</v>
      </c>
      <c r="S299" s="192" t="e">
        <f t="shared" si="83"/>
        <v>#REF!</v>
      </c>
      <c r="T299" s="191" t="e">
        <f t="shared" si="84"/>
        <v>#REF!</v>
      </c>
      <c r="U299" s="311" t="e">
        <f t="shared" si="85"/>
        <v>#REF!</v>
      </c>
    </row>
    <row r="300" spans="12:21">
      <c r="L300" s="305" t="e">
        <f>#REF!</f>
        <v>#REF!</v>
      </c>
      <c r="M300" s="308" t="e">
        <f>VLOOKUP(L300,#REF!,2,0)</f>
        <v>#REF!</v>
      </c>
      <c r="N300" s="181" t="s">
        <v>69</v>
      </c>
      <c r="O300" s="181">
        <v>2</v>
      </c>
      <c r="P300" s="190">
        <v>10</v>
      </c>
      <c r="Q300" s="186">
        <v>80</v>
      </c>
      <c r="R300" s="191" t="e">
        <f>+VLOOKUP(L300,#REF!,4,0)</f>
        <v>#REF!</v>
      </c>
      <c r="S300" s="192" t="e">
        <f t="shared" ref="S300" si="86">IF(O300=1,(0.005*((P300/M300)*100)^2+0.5001*((P300/M300)*100)-0.0071)/100,IF(O300=1.5,(0.005*((P300/M300)*100)^2+0.4998*((P300/M300)*100)+0.0262)/100,IF(O300=2,(0.0049*((P300/M300)*100)^2+0.4861*((P300/M300)*100)+2.5407)/100,IF(O300=2.5,(0.0046*((P300/M300)*100)^2+0.4581*((P300/M300)*100)+8.1068)/100,IF(O300=3,(0.0041*((P300/M300)*100)^2+0.4092*((P300/M300)*100)+18.1041)/100,IF(O300=3.5,(0.0033*((P300/M300)*100)^2+0.3341*((P300/M300)*100)+33.199)/100,IF(O300=4,(0.0023*((P300/M300)*100)^2+0.24*((P300/M300)*100)+52.5274)/100,IF(O300=4.5,(0.0012*((P300/M300)*100)^2+0.1275*((P300/M300)*100)+75.153)/100))))))))</f>
        <v>#REF!</v>
      </c>
      <c r="T300" s="191" t="e">
        <f t="shared" ref="T300" si="87">+R300*S300</f>
        <v>#REF!</v>
      </c>
      <c r="U300" s="311" t="e">
        <f t="shared" ref="U300" si="88">+R300-T300</f>
        <v>#REF!</v>
      </c>
    </row>
    <row r="301" spans="12:21" ht="15.75" thickBot="1"/>
    <row r="302" spans="12:21">
      <c r="L302" s="222" t="s">
        <v>263</v>
      </c>
      <c r="M302" s="223"/>
      <c r="N302" s="223"/>
      <c r="O302" s="223"/>
      <c r="P302" s="223"/>
      <c r="Q302" s="223"/>
      <c r="R302" s="223"/>
      <c r="S302" s="223"/>
      <c r="T302" s="223"/>
      <c r="U302" s="224"/>
    </row>
    <row r="303" spans="12:21" ht="45">
      <c r="L303" s="152" t="s">
        <v>145</v>
      </c>
      <c r="M303" s="153" t="s">
        <v>72</v>
      </c>
      <c r="N303" s="154" t="s">
        <v>73</v>
      </c>
      <c r="O303" s="155"/>
      <c r="P303" s="153" t="s">
        <v>74</v>
      </c>
      <c r="Q303" s="156" t="s">
        <v>18</v>
      </c>
      <c r="R303" s="157" t="s">
        <v>75</v>
      </c>
      <c r="S303" s="158" t="s">
        <v>76</v>
      </c>
      <c r="T303" s="159" t="s">
        <v>77</v>
      </c>
      <c r="U303" s="160" t="s">
        <v>78</v>
      </c>
    </row>
    <row r="304" spans="12:21">
      <c r="L304" s="180" t="e">
        <f>#REF!</f>
        <v>#REF!</v>
      </c>
      <c r="M304" s="169" t="e">
        <f>VLOOKUP(L304,#REF!,2,0)</f>
        <v>#REF!</v>
      </c>
      <c r="N304" s="181" t="s">
        <v>69</v>
      </c>
      <c r="O304" s="181">
        <v>2</v>
      </c>
      <c r="P304" s="307">
        <v>12</v>
      </c>
      <c r="Q304" s="310">
        <v>60</v>
      </c>
      <c r="R304" s="333" t="e">
        <f>+VLOOKUP(L304,#REF!,4,0)</f>
        <v>#REF!</v>
      </c>
      <c r="S304" s="334" t="e">
        <f t="shared" ref="S304" si="89">IF(O304=1,(0.005*((P304/M304)*100)^2+0.5001*((P304/M304)*100)-0.0071)/100,IF(O304=1.5,(0.005*((P304/M304)*100)^2+0.4998*((P304/M304)*100)+0.0262)/100,IF(O304=2,(0.0049*((P304/M304)*100)^2+0.4861*((P304/M304)*100)+2.5407)/100,IF(O304=2.5,(0.0046*((P304/M304)*100)^2+0.4581*((P304/M304)*100)+8.1068)/100,IF(O304=3,(0.0041*((P304/M304)*100)^2+0.4092*((P304/M304)*100)+18.1041)/100,IF(O304=3.5,(0.0033*((P304/M304)*100)^2+0.3341*((P304/M304)*100)+33.199)/100,IF(O304=4,(0.0023*((P304/M304)*100)^2+0.24*((P304/M304)*100)+52.5274)/100,IF(O304=4.5,(0.0012*((P304/M304)*100)^2+0.1275*((P304/M304)*100)+75.153)/100))))))))</f>
        <v>#REF!</v>
      </c>
      <c r="T304" s="333" t="e">
        <f t="shared" ref="T304" si="90">+R304*S304</f>
        <v>#REF!</v>
      </c>
      <c r="U304" s="312" t="e">
        <f t="shared" ref="U304" si="91">+R304-T304</f>
        <v>#REF!</v>
      </c>
    </row>
    <row r="305" spans="12:21">
      <c r="L305" s="180" t="e">
        <f>#REF!</f>
        <v>#REF!</v>
      </c>
      <c r="M305" s="169" t="e">
        <f>VLOOKUP(L305,#REF!,2,0)</f>
        <v>#REF!</v>
      </c>
      <c r="N305" s="181" t="s">
        <v>69</v>
      </c>
      <c r="O305" s="181">
        <v>2</v>
      </c>
      <c r="P305" s="307">
        <v>12</v>
      </c>
      <c r="Q305" s="310">
        <v>80</v>
      </c>
      <c r="R305" s="333" t="e">
        <f>+VLOOKUP(L305,#REF!,4,0)</f>
        <v>#REF!</v>
      </c>
      <c r="S305" s="334" t="e">
        <f t="shared" ref="S305" si="92">IF(O305=1,(0.005*((P305/M305)*100)^2+0.5001*((P305/M305)*100)-0.0071)/100,IF(O305=1.5,(0.005*((P305/M305)*100)^2+0.4998*((P305/M305)*100)+0.0262)/100,IF(O305=2,(0.0049*((P305/M305)*100)^2+0.4861*((P305/M305)*100)+2.5407)/100,IF(O305=2.5,(0.0046*((P305/M305)*100)^2+0.4581*((P305/M305)*100)+8.1068)/100,IF(O305=3,(0.0041*((P305/M305)*100)^2+0.4092*((P305/M305)*100)+18.1041)/100,IF(O305=3.5,(0.0033*((P305/M305)*100)^2+0.3341*((P305/M305)*100)+33.199)/100,IF(O305=4,(0.0023*((P305/M305)*100)^2+0.24*((P305/M305)*100)+52.5274)/100,IF(O305=4.5,(0.0012*((P305/M305)*100)^2+0.1275*((P305/M305)*100)+75.153)/100))))))))</f>
        <v>#REF!</v>
      </c>
      <c r="T305" s="333" t="e">
        <f t="shared" ref="T305" si="93">+R305*S305</f>
        <v>#REF!</v>
      </c>
      <c r="U305" s="312" t="e">
        <f t="shared" ref="U305" si="94">+R305-T305</f>
        <v>#REF!</v>
      </c>
    </row>
    <row r="306" spans="12:21" ht="15.75" thickBot="1"/>
    <row r="307" spans="12:21">
      <c r="L307" s="222" t="s">
        <v>264</v>
      </c>
      <c r="M307" s="223"/>
      <c r="N307" s="223"/>
      <c r="O307" s="223"/>
      <c r="P307" s="223"/>
      <c r="Q307" s="223"/>
      <c r="R307" s="223"/>
      <c r="S307" s="223"/>
      <c r="T307" s="223"/>
      <c r="U307" s="224"/>
    </row>
    <row r="308" spans="12:21" ht="45">
      <c r="L308" s="152" t="s">
        <v>145</v>
      </c>
      <c r="M308" s="153" t="s">
        <v>72</v>
      </c>
      <c r="N308" s="154" t="s">
        <v>73</v>
      </c>
      <c r="O308" s="155"/>
      <c r="P308" s="153" t="s">
        <v>74</v>
      </c>
      <c r="Q308" s="156" t="s">
        <v>18</v>
      </c>
      <c r="R308" s="157" t="s">
        <v>75</v>
      </c>
      <c r="S308" s="158" t="s">
        <v>76</v>
      </c>
      <c r="T308" s="159" t="s">
        <v>77</v>
      </c>
      <c r="U308" s="160" t="s">
        <v>78</v>
      </c>
    </row>
    <row r="309" spans="12:21">
      <c r="L309" s="179" t="e">
        <f>#REF!</f>
        <v>#REF!</v>
      </c>
      <c r="M309" s="181" t="e">
        <f>VLOOKUP(L309,#REF!,2,0)</f>
        <v>#REF!</v>
      </c>
      <c r="N309" s="181" t="s">
        <v>258</v>
      </c>
      <c r="O309" s="181">
        <v>3.5</v>
      </c>
      <c r="P309" s="306">
        <v>20</v>
      </c>
      <c r="Q309" s="309">
        <v>40</v>
      </c>
      <c r="R309" s="330" t="e">
        <f>+VLOOKUP(L309,#REF!,4,0)</f>
        <v>#REF!</v>
      </c>
      <c r="S309" s="331" t="e">
        <f t="shared" ref="S309:S312" si="95">IF(O309=1,(0.005*((P309/M309)*100)^2+0.5001*((P309/M309)*100)-0.0071)/100,IF(O309=1.5,(0.005*((P309/M309)*100)^2+0.4998*((P309/M309)*100)+0.0262)/100,IF(O309=2,(0.0049*((P309/M309)*100)^2+0.4861*((P309/M309)*100)+2.5407)/100,IF(O309=2.5,(0.0046*((P309/M309)*100)^2+0.4581*((P309/M309)*100)+8.1068)/100,IF(O309=3,(0.0041*((P309/M309)*100)^2+0.4092*((P309/M309)*100)+18.1041)/100,IF(O309=3.5,(0.0033*((P309/M309)*100)^2+0.3341*((P309/M309)*100)+33.199)/100,IF(O309=4,(0.0023*((P309/M309)*100)^2+0.24*((P309/M309)*100)+52.5274)/100,IF(O309=4.5,(0.0012*((P309/M309)*100)^2+0.1275*((P309/M309)*100)+75.153)/100))))))))</f>
        <v>#REF!</v>
      </c>
      <c r="T309" s="330" t="e">
        <f t="shared" ref="T309:T312" si="96">+R309*S309</f>
        <v>#REF!</v>
      </c>
      <c r="U309" s="332" t="e">
        <f t="shared" ref="U309:U312" si="97">+R309-T309</f>
        <v>#REF!</v>
      </c>
    </row>
    <row r="310" spans="12:21">
      <c r="L310" s="179" t="e">
        <f>#REF!</f>
        <v>#REF!</v>
      </c>
      <c r="M310" s="169" t="e">
        <f>VLOOKUP(L310,#REF!,2,0)</f>
        <v>#REF!</v>
      </c>
      <c r="N310" s="181" t="s">
        <v>68</v>
      </c>
      <c r="O310" s="181">
        <v>3</v>
      </c>
      <c r="P310" s="307">
        <v>20</v>
      </c>
      <c r="Q310" s="310">
        <v>50</v>
      </c>
      <c r="R310" s="333" t="e">
        <f>+VLOOKUP(L310,#REF!,4,0)</f>
        <v>#REF!</v>
      </c>
      <c r="S310" s="334" t="e">
        <f t="shared" si="95"/>
        <v>#REF!</v>
      </c>
      <c r="T310" s="333" t="e">
        <f t="shared" si="96"/>
        <v>#REF!</v>
      </c>
      <c r="U310" s="312" t="e">
        <f t="shared" si="97"/>
        <v>#REF!</v>
      </c>
    </row>
    <row r="311" spans="12:21">
      <c r="L311" s="179" t="e">
        <f>#REF!</f>
        <v>#REF!</v>
      </c>
      <c r="M311" s="190" t="e">
        <f>VLOOKUP(L311,#REF!,2,0)</f>
        <v>#REF!</v>
      </c>
      <c r="N311" s="181" t="s">
        <v>259</v>
      </c>
      <c r="O311" s="181">
        <v>2.5</v>
      </c>
      <c r="P311" s="308">
        <v>15</v>
      </c>
      <c r="Q311" s="310">
        <v>60</v>
      </c>
      <c r="R311" s="335" t="e">
        <f>+VLOOKUP(L311,#REF!,4,0)</f>
        <v>#REF!</v>
      </c>
      <c r="S311" s="336" t="e">
        <f t="shared" si="95"/>
        <v>#REF!</v>
      </c>
      <c r="T311" s="335" t="e">
        <f t="shared" si="96"/>
        <v>#REF!</v>
      </c>
      <c r="U311" s="312" t="e">
        <f t="shared" si="97"/>
        <v>#REF!</v>
      </c>
    </row>
    <row r="312" spans="12:21" ht="30" customHeight="1" thickBot="1">
      <c r="L312" s="179" t="e">
        <f>#REF!</f>
        <v>#REF!</v>
      </c>
      <c r="M312" s="193" t="e">
        <f>VLOOKUP(L312,#REF!,2,0)</f>
        <v>#REF!</v>
      </c>
      <c r="N312" s="181" t="s">
        <v>69</v>
      </c>
      <c r="O312" s="181">
        <v>2</v>
      </c>
      <c r="P312" s="337">
        <v>12</v>
      </c>
      <c r="Q312" s="318">
        <v>80</v>
      </c>
      <c r="R312" s="338" t="e">
        <f>+VLOOKUP(L312,#REF!,4,0)</f>
        <v>#REF!</v>
      </c>
      <c r="S312" s="339" t="e">
        <f t="shared" si="95"/>
        <v>#REF!</v>
      </c>
      <c r="T312" s="338" t="e">
        <f t="shared" si="96"/>
        <v>#REF!</v>
      </c>
      <c r="U312" s="321" t="e">
        <f t="shared" si="97"/>
        <v>#REF!</v>
      </c>
    </row>
    <row r="313" spans="12:21" ht="30" customHeight="1" thickBot="1"/>
    <row r="314" spans="12:21" ht="30" customHeight="1">
      <c r="L314" s="222" t="s">
        <v>265</v>
      </c>
      <c r="M314" s="223"/>
      <c r="N314" s="223"/>
      <c r="O314" s="223"/>
      <c r="P314" s="223"/>
      <c r="Q314" s="223"/>
      <c r="R314" s="223"/>
      <c r="S314" s="223"/>
      <c r="T314" s="223"/>
      <c r="U314" s="224"/>
    </row>
    <row r="315" spans="12:21" ht="30.75" customHeight="1">
      <c r="L315" s="170" t="s">
        <v>145</v>
      </c>
      <c r="M315" s="171" t="s">
        <v>72</v>
      </c>
      <c r="N315" s="172" t="s">
        <v>73</v>
      </c>
      <c r="O315" s="173"/>
      <c r="P315" s="171" t="s">
        <v>74</v>
      </c>
      <c r="Q315" s="174" t="s">
        <v>18</v>
      </c>
      <c r="R315" s="175" t="s">
        <v>75</v>
      </c>
      <c r="S315" s="176" t="s">
        <v>76</v>
      </c>
      <c r="T315" s="177" t="s">
        <v>77</v>
      </c>
      <c r="U315" s="178" t="s">
        <v>78</v>
      </c>
    </row>
    <row r="316" spans="12:21">
      <c r="L316" s="305" t="e">
        <f>#REF!</f>
        <v>#REF!</v>
      </c>
      <c r="M316" s="306" t="e">
        <f>VLOOKUP(L316,#REF!,2,0)</f>
        <v>#REF!</v>
      </c>
      <c r="N316" s="181" t="s">
        <v>258</v>
      </c>
      <c r="O316" s="181">
        <v>3</v>
      </c>
      <c r="P316" s="181">
        <v>15</v>
      </c>
      <c r="Q316" s="182">
        <v>40</v>
      </c>
      <c r="R316" s="183" t="e">
        <f>+VLOOKUP(L316,#REF!,4,0)</f>
        <v>#REF!</v>
      </c>
      <c r="S316" s="184" t="e">
        <f t="shared" ref="S316:S318" si="98">IF(O316=1,(0.005*((P316/M316)*100)^2+0.5001*((P316/M316)*100)-0.0071)/100,IF(O316=1.5,(0.005*((P316/M316)*100)^2+0.4998*((P316/M316)*100)+0.0262)/100,IF(O316=2,(0.0049*((P316/M316)*100)^2+0.4861*((P316/M316)*100)+2.5407)/100,IF(O316=2.5,(0.0046*((P316/M316)*100)^2+0.4581*((P316/M316)*100)+8.1068)/100,IF(O316=3,(0.0041*((P316/M316)*100)^2+0.4092*((P316/M316)*100)+18.1041)/100,IF(O316=3.5,(0.0033*((P316/M316)*100)^2+0.3341*((P316/M316)*100)+33.199)/100,IF(O316=4,(0.0023*((P316/M316)*100)^2+0.24*((P316/M316)*100)+52.5274)/100,IF(O316=4.5,(0.0012*((P316/M316)*100)^2+0.1275*((P316/M316)*100)+75.153)/100))))))))</f>
        <v>#REF!</v>
      </c>
      <c r="T316" s="183" t="e">
        <f t="shared" ref="T316:T318" si="99">+R316*S316</f>
        <v>#REF!</v>
      </c>
      <c r="U316" s="311" t="e">
        <f t="shared" ref="U316:U318" si="100">+R316-T316</f>
        <v>#REF!</v>
      </c>
    </row>
    <row r="317" spans="12:21">
      <c r="L317" s="305" t="e">
        <f>#REF!</f>
        <v>#REF!</v>
      </c>
      <c r="M317" s="307" t="e">
        <f>VLOOKUP(L317,#REF!,2,0)</f>
        <v>#REF!</v>
      </c>
      <c r="N317" s="181" t="s">
        <v>68</v>
      </c>
      <c r="O317" s="181">
        <v>2.5</v>
      </c>
      <c r="P317" s="169">
        <v>20</v>
      </c>
      <c r="Q317" s="186">
        <v>50</v>
      </c>
      <c r="R317" s="187" t="e">
        <f>+VLOOKUP(L317,#REF!,4,0)</f>
        <v>#REF!</v>
      </c>
      <c r="S317" s="188" t="e">
        <f t="shared" si="98"/>
        <v>#REF!</v>
      </c>
      <c r="T317" s="187" t="e">
        <f t="shared" si="99"/>
        <v>#REF!</v>
      </c>
      <c r="U317" s="311" t="e">
        <f t="shared" si="100"/>
        <v>#REF!</v>
      </c>
    </row>
    <row r="318" spans="12:21">
      <c r="L318" s="305" t="e">
        <f>#REF!</f>
        <v>#REF!</v>
      </c>
      <c r="M318" s="308" t="e">
        <f>VLOOKUP(L318,#REF!,2,0)</f>
        <v>#REF!</v>
      </c>
      <c r="N318" s="181" t="s">
        <v>259</v>
      </c>
      <c r="O318" s="181">
        <v>2</v>
      </c>
      <c r="P318" s="190">
        <v>15</v>
      </c>
      <c r="Q318" s="186">
        <v>60</v>
      </c>
      <c r="R318" s="191" t="e">
        <f>+VLOOKUP(L318,#REF!,4,0)</f>
        <v>#REF!</v>
      </c>
      <c r="S318" s="192" t="e">
        <f t="shared" si="98"/>
        <v>#REF!</v>
      </c>
      <c r="T318" s="191" t="e">
        <f t="shared" si="99"/>
        <v>#REF!</v>
      </c>
      <c r="U318" s="311" t="e">
        <f t="shared" si="100"/>
        <v>#REF!</v>
      </c>
    </row>
    <row r="319" spans="12:21">
      <c r="L319" s="305" t="e">
        <f>#REF!</f>
        <v>#REF!</v>
      </c>
      <c r="M319" s="308" t="e">
        <f>VLOOKUP(L319,#REF!,2,0)</f>
        <v>#REF!</v>
      </c>
      <c r="N319" s="181" t="s">
        <v>69</v>
      </c>
      <c r="O319" s="181">
        <v>2</v>
      </c>
      <c r="P319" s="190">
        <v>12</v>
      </c>
      <c r="Q319" s="186">
        <v>80</v>
      </c>
      <c r="R319" s="191" t="e">
        <f>+VLOOKUP(L319,#REF!,4,0)</f>
        <v>#REF!</v>
      </c>
      <c r="S319" s="192" t="e">
        <f t="shared" ref="S319" si="101">IF(O319=1,(0.005*((P319/M319)*100)^2+0.5001*((P319/M319)*100)-0.0071)/100,IF(O319=1.5,(0.005*((P319/M319)*100)^2+0.4998*((P319/M319)*100)+0.0262)/100,IF(O319=2,(0.0049*((P319/M319)*100)^2+0.4861*((P319/M319)*100)+2.5407)/100,IF(O319=2.5,(0.0046*((P319/M319)*100)^2+0.4581*((P319/M319)*100)+8.1068)/100,IF(O319=3,(0.0041*((P319/M319)*100)^2+0.4092*((P319/M319)*100)+18.1041)/100,IF(O319=3.5,(0.0033*((P319/M319)*100)^2+0.3341*((P319/M319)*100)+33.199)/100,IF(O319=4,(0.0023*((P319/M319)*100)^2+0.24*((P319/M319)*100)+52.5274)/100,IF(O319=4.5,(0.0012*((P319/M319)*100)^2+0.1275*((P319/M319)*100)+75.153)/100))))))))</f>
        <v>#REF!</v>
      </c>
      <c r="T319" s="191" t="e">
        <f t="shared" ref="T319" si="102">+R319*S319</f>
        <v>#REF!</v>
      </c>
      <c r="U319" s="311" t="e">
        <f t="shared" ref="U319" si="103">+R319-T319</f>
        <v>#REF!</v>
      </c>
    </row>
    <row r="320" spans="12:21" ht="15.75" thickBot="1"/>
    <row r="321" spans="12:21">
      <c r="L321" s="222" t="s">
        <v>266</v>
      </c>
      <c r="M321" s="223"/>
      <c r="N321" s="223"/>
      <c r="O321" s="223"/>
      <c r="P321" s="223"/>
      <c r="Q321" s="223"/>
      <c r="R321" s="223"/>
      <c r="S321" s="223"/>
      <c r="T321" s="223"/>
      <c r="U321" s="224"/>
    </row>
    <row r="322" spans="12:21" ht="45">
      <c r="L322" s="152" t="s">
        <v>145</v>
      </c>
      <c r="M322" s="153" t="s">
        <v>72</v>
      </c>
      <c r="N322" s="154" t="s">
        <v>73</v>
      </c>
      <c r="O322" s="155"/>
      <c r="P322" s="153" t="s">
        <v>74</v>
      </c>
      <c r="Q322" s="156" t="s">
        <v>18</v>
      </c>
      <c r="R322" s="157" t="s">
        <v>75</v>
      </c>
      <c r="S322" s="158" t="s">
        <v>76</v>
      </c>
      <c r="T322" s="159" t="s">
        <v>77</v>
      </c>
      <c r="U322" s="160" t="s">
        <v>78</v>
      </c>
    </row>
    <row r="323" spans="12:21">
      <c r="L323" s="179" t="e">
        <f>#REF!</f>
        <v>#REF!</v>
      </c>
      <c r="M323" s="181" t="e">
        <f>VLOOKUP(L323,#REF!,2,0)</f>
        <v>#REF!</v>
      </c>
      <c r="N323" s="181" t="s">
        <v>68</v>
      </c>
      <c r="O323" s="181">
        <v>3</v>
      </c>
      <c r="P323" s="306">
        <v>10</v>
      </c>
      <c r="Q323" s="309">
        <v>40</v>
      </c>
      <c r="R323" s="330" t="e">
        <f>+VLOOKUP(L323,#REF!,4,0)</f>
        <v>#REF!</v>
      </c>
      <c r="S323" s="331" t="e">
        <f t="shared" ref="S323:S325" si="104">IF(O323=1,(0.005*((P323/M323)*100)^2+0.5001*((P323/M323)*100)-0.0071)/100,IF(O323=1.5,(0.005*((P323/M323)*100)^2+0.4998*((P323/M323)*100)+0.0262)/100,IF(O323=2,(0.0049*((P323/M323)*100)^2+0.4861*((P323/M323)*100)+2.5407)/100,IF(O323=2.5,(0.0046*((P323/M323)*100)^2+0.4581*((P323/M323)*100)+8.1068)/100,IF(O323=3,(0.0041*((P323/M323)*100)^2+0.4092*((P323/M323)*100)+18.1041)/100,IF(O323=3.5,(0.0033*((P323/M323)*100)^2+0.3341*((P323/M323)*100)+33.199)/100,IF(O323=4,(0.0023*((P323/M323)*100)^2+0.24*((P323/M323)*100)+52.5274)/100,IF(O323=4.5,(0.0012*((P323/M323)*100)^2+0.1275*((P323/M323)*100)+75.153)/100))))))))</f>
        <v>#REF!</v>
      </c>
      <c r="T323" s="330" t="e">
        <f t="shared" ref="T323:T325" si="105">+R323*S323</f>
        <v>#REF!</v>
      </c>
      <c r="U323" s="332" t="e">
        <f t="shared" ref="U323:U325" si="106">+R323-T323</f>
        <v>#REF!</v>
      </c>
    </row>
    <row r="324" spans="12:21">
      <c r="L324" s="179" t="e">
        <f>#REF!</f>
        <v>#REF!</v>
      </c>
      <c r="M324" s="169" t="e">
        <f>VLOOKUP(L324,#REF!,2,0)</f>
        <v>#REF!</v>
      </c>
      <c r="N324" s="181" t="s">
        <v>259</v>
      </c>
      <c r="O324" s="181">
        <v>2.5</v>
      </c>
      <c r="P324" s="307">
        <v>15</v>
      </c>
      <c r="Q324" s="310">
        <v>60</v>
      </c>
      <c r="R324" s="333" t="e">
        <f>+VLOOKUP(L324,#REF!,4,0)</f>
        <v>#REF!</v>
      </c>
      <c r="S324" s="334" t="e">
        <f t="shared" si="104"/>
        <v>#REF!</v>
      </c>
      <c r="T324" s="333" t="e">
        <f t="shared" si="105"/>
        <v>#REF!</v>
      </c>
      <c r="U324" s="312" t="e">
        <f t="shared" si="106"/>
        <v>#REF!</v>
      </c>
    </row>
    <row r="325" spans="12:21" ht="15.75" thickBot="1">
      <c r="L325" s="179" t="e">
        <f>#REF!</f>
        <v>#REF!</v>
      </c>
      <c r="M325" s="196" t="e">
        <f>VLOOKUP(L325,#REF!,2,0)</f>
        <v>#REF!</v>
      </c>
      <c r="N325" s="181" t="s">
        <v>259</v>
      </c>
      <c r="O325" s="181">
        <v>2.5</v>
      </c>
      <c r="P325" s="317">
        <v>15</v>
      </c>
      <c r="Q325" s="318">
        <v>80</v>
      </c>
      <c r="R325" s="319" t="e">
        <f>+VLOOKUP(L325,#REF!,4,0)</f>
        <v>#REF!</v>
      </c>
      <c r="S325" s="320" t="e">
        <f t="shared" si="104"/>
        <v>#REF!</v>
      </c>
      <c r="T325" s="319" t="e">
        <f t="shared" si="105"/>
        <v>#REF!</v>
      </c>
      <c r="U325" s="321" t="e">
        <f t="shared" si="106"/>
        <v>#REF!</v>
      </c>
    </row>
    <row r="326" spans="12:21" ht="15.75" thickBot="1"/>
    <row r="327" spans="12:21">
      <c r="L327" s="222" t="s">
        <v>267</v>
      </c>
      <c r="M327" s="223"/>
      <c r="N327" s="223"/>
      <c r="O327" s="223"/>
      <c r="P327" s="223"/>
      <c r="Q327" s="223"/>
      <c r="R327" s="223"/>
      <c r="S327" s="223"/>
      <c r="T327" s="223"/>
      <c r="U327" s="224"/>
    </row>
    <row r="328" spans="12:21" ht="45">
      <c r="L328" s="152" t="s">
        <v>145</v>
      </c>
      <c r="M328" s="153" t="s">
        <v>72</v>
      </c>
      <c r="N328" s="154" t="s">
        <v>73</v>
      </c>
      <c r="O328" s="155"/>
      <c r="P328" s="153" t="s">
        <v>74</v>
      </c>
      <c r="Q328" s="156" t="s">
        <v>18</v>
      </c>
      <c r="R328" s="157" t="s">
        <v>75</v>
      </c>
      <c r="S328" s="158" t="s">
        <v>76</v>
      </c>
      <c r="T328" s="159" t="s">
        <v>77</v>
      </c>
      <c r="U328" s="160" t="s">
        <v>78</v>
      </c>
    </row>
    <row r="329" spans="12:21">
      <c r="L329" s="179" t="e">
        <f>#REF!</f>
        <v>#REF!</v>
      </c>
      <c r="M329" s="181" t="e">
        <f>VLOOKUP(L329,#REF!,2,0)</f>
        <v>#REF!</v>
      </c>
      <c r="N329" s="181" t="s">
        <v>68</v>
      </c>
      <c r="O329" s="181">
        <v>3</v>
      </c>
      <c r="P329" s="306">
        <v>3</v>
      </c>
      <c r="Q329" s="309">
        <v>40</v>
      </c>
      <c r="R329" s="330" t="e">
        <f>+VLOOKUP(L329,#REF!,4,0)</f>
        <v>#REF!</v>
      </c>
      <c r="S329" s="331" t="e">
        <f t="shared" ref="S329:S331" si="107">IF(O329=1,(0.005*((P329/M329)*100)^2+0.5001*((P329/M329)*100)-0.0071)/100,IF(O329=1.5,(0.005*((P329/M329)*100)^2+0.4998*((P329/M329)*100)+0.0262)/100,IF(O329=2,(0.0049*((P329/M329)*100)^2+0.4861*((P329/M329)*100)+2.5407)/100,IF(O329=2.5,(0.0046*((P329/M329)*100)^2+0.4581*((P329/M329)*100)+8.1068)/100,IF(O329=3,(0.0041*((P329/M329)*100)^2+0.4092*((P329/M329)*100)+18.1041)/100,IF(O329=3.5,(0.0033*((P329/M329)*100)^2+0.3341*((P329/M329)*100)+33.199)/100,IF(O329=4,(0.0023*((P329/M329)*100)^2+0.24*((P329/M329)*100)+52.5274)/100,IF(O329=4.5,(0.0012*((P329/M329)*100)^2+0.1275*((P329/M329)*100)+75.153)/100))))))))</f>
        <v>#REF!</v>
      </c>
      <c r="T329" s="330" t="e">
        <f t="shared" ref="T329:T331" si="108">+R329*S329</f>
        <v>#REF!</v>
      </c>
      <c r="U329" s="332" t="e">
        <f t="shared" ref="U329:U331" si="109">+R329-T329</f>
        <v>#REF!</v>
      </c>
    </row>
    <row r="330" spans="12:21">
      <c r="L330" s="179" t="e">
        <f>#REF!</f>
        <v>#REF!</v>
      </c>
      <c r="M330" s="169" t="e">
        <f>VLOOKUP(L330,#REF!,2,0)</f>
        <v>#REF!</v>
      </c>
      <c r="N330" s="181" t="s">
        <v>103</v>
      </c>
      <c r="O330" s="181">
        <v>2</v>
      </c>
      <c r="P330" s="307">
        <v>10</v>
      </c>
      <c r="Q330" s="310">
        <v>60</v>
      </c>
      <c r="R330" s="333" t="e">
        <f>+VLOOKUP(L330,#REF!,4,0)</f>
        <v>#REF!</v>
      </c>
      <c r="S330" s="334" t="e">
        <f t="shared" si="107"/>
        <v>#REF!</v>
      </c>
      <c r="T330" s="333" t="e">
        <f t="shared" si="108"/>
        <v>#REF!</v>
      </c>
      <c r="U330" s="312" t="e">
        <f t="shared" si="109"/>
        <v>#REF!</v>
      </c>
    </row>
    <row r="331" spans="12:21" ht="15.75" thickBot="1">
      <c r="L331" s="179" t="e">
        <f>#REF!</f>
        <v>#REF!</v>
      </c>
      <c r="M331" s="196" t="e">
        <f>VLOOKUP(L331,#REF!,2,0)</f>
        <v>#REF!</v>
      </c>
      <c r="N331" s="181" t="s">
        <v>103</v>
      </c>
      <c r="O331" s="181">
        <v>2</v>
      </c>
      <c r="P331" s="317">
        <v>10</v>
      </c>
      <c r="Q331" s="318">
        <v>80</v>
      </c>
      <c r="R331" s="319" t="e">
        <f>+VLOOKUP(L331,#REF!,4,0)</f>
        <v>#REF!</v>
      </c>
      <c r="S331" s="320" t="e">
        <f t="shared" si="107"/>
        <v>#REF!</v>
      </c>
      <c r="T331" s="319" t="e">
        <f t="shared" si="108"/>
        <v>#REF!</v>
      </c>
      <c r="U331" s="321" t="e">
        <f t="shared" si="109"/>
        <v>#REF!</v>
      </c>
    </row>
    <row r="332" spans="12:21" ht="15.75" thickBot="1"/>
    <row r="333" spans="12:21">
      <c r="L333" s="222" t="s">
        <v>268</v>
      </c>
      <c r="M333" s="223"/>
      <c r="N333" s="223"/>
      <c r="O333" s="223"/>
      <c r="P333" s="223"/>
      <c r="Q333" s="223"/>
      <c r="R333" s="223"/>
      <c r="S333" s="223"/>
      <c r="T333" s="223"/>
      <c r="U333" s="224"/>
    </row>
    <row r="334" spans="12:21" ht="45">
      <c r="L334" s="152" t="s">
        <v>145</v>
      </c>
      <c r="M334" s="153" t="s">
        <v>72</v>
      </c>
      <c r="N334" s="154" t="s">
        <v>73</v>
      </c>
      <c r="O334" s="155"/>
      <c r="P334" s="153" t="s">
        <v>74</v>
      </c>
      <c r="Q334" s="156" t="s">
        <v>18</v>
      </c>
      <c r="R334" s="157" t="s">
        <v>75</v>
      </c>
      <c r="S334" s="158" t="s">
        <v>76</v>
      </c>
      <c r="T334" s="159" t="s">
        <v>77</v>
      </c>
      <c r="U334" s="160" t="s">
        <v>78</v>
      </c>
    </row>
    <row r="335" spans="12:21">
      <c r="L335" s="179" t="e">
        <f>#REF!</f>
        <v>#REF!</v>
      </c>
      <c r="M335" s="181" t="e">
        <f>VLOOKUP(L335,#REF!,2,0)</f>
        <v>#REF!</v>
      </c>
      <c r="N335" s="181" t="s">
        <v>258</v>
      </c>
      <c r="O335" s="181">
        <v>3</v>
      </c>
      <c r="P335" s="306">
        <v>7</v>
      </c>
      <c r="Q335" s="309">
        <v>20</v>
      </c>
      <c r="R335" s="330" t="e">
        <f>+VLOOKUP(L335,#REF!,4,0)</f>
        <v>#REF!</v>
      </c>
      <c r="S335" s="331" t="e">
        <f t="shared" ref="S335" si="110">IF(O335=1,(0.005*((P335/M335)*100)^2+0.5001*((P335/M335)*100)-0.0071)/100,IF(O335=1.5,(0.005*((P335/M335)*100)^2+0.4998*((P335/M335)*100)+0.0262)/100,IF(O335=2,(0.0049*((P335/M335)*100)^2+0.4861*((P335/M335)*100)+2.5407)/100,IF(O335=2.5,(0.0046*((P335/M335)*100)^2+0.4581*((P335/M335)*100)+8.1068)/100,IF(O335=3,(0.0041*((P335/M335)*100)^2+0.4092*((P335/M335)*100)+18.1041)/100,IF(O335=3.5,(0.0033*((P335/M335)*100)^2+0.3341*((P335/M335)*100)+33.199)/100,IF(O335=4,(0.0023*((P335/M335)*100)^2+0.24*((P335/M335)*100)+52.5274)/100,IF(O335=4.5,(0.0012*((P335/M335)*100)^2+0.1275*((P335/M335)*100)+75.153)/100))))))))</f>
        <v>#REF!</v>
      </c>
      <c r="T335" s="330" t="e">
        <f t="shared" ref="T335" si="111">+R335*S335</f>
        <v>#REF!</v>
      </c>
      <c r="U335" s="332" t="e">
        <f t="shared" ref="U335" si="112">+R335-T335</f>
        <v>#REF!</v>
      </c>
    </row>
    <row r="336" spans="12:21">
      <c r="L336" s="179" t="e">
        <f>#REF!</f>
        <v>#REF!</v>
      </c>
      <c r="M336" s="181" t="e">
        <f>VLOOKUP(L336,#REF!,2,0)</f>
        <v>#REF!</v>
      </c>
      <c r="N336" s="181" t="s">
        <v>68</v>
      </c>
      <c r="O336" s="181">
        <v>2.5</v>
      </c>
      <c r="P336" s="306">
        <v>25</v>
      </c>
      <c r="Q336" s="309">
        <v>40</v>
      </c>
      <c r="R336" s="330" t="e">
        <f>+VLOOKUP(L336,#REF!,4,0)</f>
        <v>#REF!</v>
      </c>
      <c r="S336" s="331" t="e">
        <f t="shared" ref="S336:S338" si="113">IF(O336=1,(0.005*((P336/M336)*100)^2+0.5001*((P336/M336)*100)-0.0071)/100,IF(O336=1.5,(0.005*((P336/M336)*100)^2+0.4998*((P336/M336)*100)+0.0262)/100,IF(O336=2,(0.0049*((P336/M336)*100)^2+0.4861*((P336/M336)*100)+2.5407)/100,IF(O336=2.5,(0.0046*((P336/M336)*100)^2+0.4581*((P336/M336)*100)+8.1068)/100,IF(O336=3,(0.0041*((P336/M336)*100)^2+0.4092*((P336/M336)*100)+18.1041)/100,IF(O336=3.5,(0.0033*((P336/M336)*100)^2+0.3341*((P336/M336)*100)+33.199)/100,IF(O336=4,(0.0023*((P336/M336)*100)^2+0.24*((P336/M336)*100)+52.5274)/100,IF(O336=4.5,(0.0012*((P336/M336)*100)^2+0.1275*((P336/M336)*100)+75.153)/100))))))))</f>
        <v>#REF!</v>
      </c>
      <c r="T336" s="330" t="e">
        <f t="shared" ref="T336:T338" si="114">+R336*S336</f>
        <v>#REF!</v>
      </c>
      <c r="U336" s="332" t="e">
        <f t="shared" ref="U336:U338" si="115">+R336-T336</f>
        <v>#REF!</v>
      </c>
    </row>
    <row r="337" spans="12:21">
      <c r="L337" s="179" t="e">
        <f>#REF!</f>
        <v>#REF!</v>
      </c>
      <c r="M337" s="169" t="e">
        <f>VLOOKUP(L337,#REF!,2,0)</f>
        <v>#REF!</v>
      </c>
      <c r="N337" s="181" t="s">
        <v>259</v>
      </c>
      <c r="O337" s="181">
        <v>2</v>
      </c>
      <c r="P337" s="307">
        <v>15</v>
      </c>
      <c r="Q337" s="310">
        <v>60</v>
      </c>
      <c r="R337" s="333" t="e">
        <f>+VLOOKUP(L337,#REF!,4,0)</f>
        <v>#REF!</v>
      </c>
      <c r="S337" s="334" t="e">
        <f t="shared" si="113"/>
        <v>#REF!</v>
      </c>
      <c r="T337" s="333" t="e">
        <f t="shared" si="114"/>
        <v>#REF!</v>
      </c>
      <c r="U337" s="312" t="e">
        <f t="shared" si="115"/>
        <v>#REF!</v>
      </c>
    </row>
    <row r="338" spans="12:21">
      <c r="L338" s="179" t="e">
        <f>#REF!</f>
        <v>#REF!</v>
      </c>
      <c r="M338" s="313" t="e">
        <f>VLOOKUP(L338,#REF!,2,0)</f>
        <v>#REF!</v>
      </c>
      <c r="N338" s="181" t="s">
        <v>69</v>
      </c>
      <c r="O338" s="181">
        <v>2</v>
      </c>
      <c r="P338" s="313">
        <v>12</v>
      </c>
      <c r="Q338" s="314">
        <v>80</v>
      </c>
      <c r="R338" s="315" t="e">
        <f>+VLOOKUP(L338,#REF!,4,0)</f>
        <v>#REF!</v>
      </c>
      <c r="S338" s="316" t="e">
        <f t="shared" si="113"/>
        <v>#REF!</v>
      </c>
      <c r="T338" s="315" t="e">
        <f t="shared" si="114"/>
        <v>#REF!</v>
      </c>
      <c r="U338" s="311" t="e">
        <f t="shared" si="115"/>
        <v>#REF!</v>
      </c>
    </row>
    <row r="339" spans="12:21" ht="15.75" thickBot="1"/>
    <row r="340" spans="12:21">
      <c r="L340" s="222" t="s">
        <v>269</v>
      </c>
      <c r="M340" s="223"/>
      <c r="N340" s="223"/>
      <c r="O340" s="223"/>
      <c r="P340" s="223"/>
      <c r="Q340" s="223"/>
      <c r="R340" s="223"/>
      <c r="S340" s="223"/>
      <c r="T340" s="223"/>
      <c r="U340" s="224"/>
    </row>
    <row r="341" spans="12:21" ht="45">
      <c r="L341" s="152" t="s">
        <v>145</v>
      </c>
      <c r="M341" s="153" t="s">
        <v>72</v>
      </c>
      <c r="N341" s="154" t="s">
        <v>73</v>
      </c>
      <c r="O341" s="155"/>
      <c r="P341" s="153" t="s">
        <v>74</v>
      </c>
      <c r="Q341" s="156" t="s">
        <v>18</v>
      </c>
      <c r="R341" s="157" t="s">
        <v>75</v>
      </c>
      <c r="S341" s="158" t="s">
        <v>76</v>
      </c>
      <c r="T341" s="159" t="s">
        <v>77</v>
      </c>
      <c r="U341" s="160" t="s">
        <v>78</v>
      </c>
    </row>
    <row r="342" spans="12:21">
      <c r="L342" s="179" t="e">
        <f>#REF!</f>
        <v>#REF!</v>
      </c>
      <c r="M342" s="181" t="e">
        <f>VLOOKUP(L342,#REF!,2,0)</f>
        <v>#REF!</v>
      </c>
      <c r="N342" s="181" t="s">
        <v>68</v>
      </c>
      <c r="O342" s="181">
        <v>3</v>
      </c>
      <c r="P342" s="306">
        <v>20</v>
      </c>
      <c r="Q342" s="309">
        <v>40</v>
      </c>
      <c r="R342" s="330" t="e">
        <f>+VLOOKUP(L342,#REF!,4,0)</f>
        <v>#REF!</v>
      </c>
      <c r="S342" s="331" t="e">
        <f t="shared" ref="S342:S344" si="116">IF(O342=1,(0.005*((P342/M342)*100)^2+0.5001*((P342/M342)*100)-0.0071)/100,IF(O342=1.5,(0.005*((P342/M342)*100)^2+0.4998*((P342/M342)*100)+0.0262)/100,IF(O342=2,(0.0049*((P342/M342)*100)^2+0.4861*((P342/M342)*100)+2.5407)/100,IF(O342=2.5,(0.0046*((P342/M342)*100)^2+0.4581*((P342/M342)*100)+8.1068)/100,IF(O342=3,(0.0041*((P342/M342)*100)^2+0.4092*((P342/M342)*100)+18.1041)/100,IF(O342=3.5,(0.0033*((P342/M342)*100)^2+0.3341*((P342/M342)*100)+33.199)/100,IF(O342=4,(0.0023*((P342/M342)*100)^2+0.24*((P342/M342)*100)+52.5274)/100,IF(O342=4.5,(0.0012*((P342/M342)*100)^2+0.1275*((P342/M342)*100)+75.153)/100))))))))</f>
        <v>#REF!</v>
      </c>
      <c r="T342" s="330" t="e">
        <f t="shared" ref="T342:T344" si="117">+R342*S342</f>
        <v>#REF!</v>
      </c>
      <c r="U342" s="332" t="e">
        <f t="shared" ref="U342:U344" si="118">+R342-T342</f>
        <v>#REF!</v>
      </c>
    </row>
    <row r="343" spans="12:21">
      <c r="L343" s="179" t="e">
        <f>#REF!</f>
        <v>#REF!</v>
      </c>
      <c r="M343" s="169" t="e">
        <f>VLOOKUP(L343,#REF!,2,0)</f>
        <v>#REF!</v>
      </c>
      <c r="N343" s="181" t="s">
        <v>259</v>
      </c>
      <c r="O343" s="181">
        <v>2.5</v>
      </c>
      <c r="P343" s="307">
        <v>15</v>
      </c>
      <c r="Q343" s="310">
        <v>60</v>
      </c>
      <c r="R343" s="333" t="e">
        <f>+VLOOKUP(L343,#REF!,4,0)</f>
        <v>#REF!</v>
      </c>
      <c r="S343" s="334" t="e">
        <f t="shared" si="116"/>
        <v>#REF!</v>
      </c>
      <c r="T343" s="333" t="e">
        <f t="shared" si="117"/>
        <v>#REF!</v>
      </c>
      <c r="U343" s="312" t="e">
        <f t="shared" si="118"/>
        <v>#REF!</v>
      </c>
    </row>
    <row r="344" spans="12:21" ht="15.75" thickBot="1">
      <c r="L344" s="179" t="e">
        <f>#REF!</f>
        <v>#REF!</v>
      </c>
      <c r="M344" s="196" t="e">
        <f>VLOOKUP(L344,#REF!,2,0)</f>
        <v>#REF!</v>
      </c>
      <c r="N344" s="181" t="s">
        <v>259</v>
      </c>
      <c r="O344" s="181">
        <v>2.5</v>
      </c>
      <c r="P344" s="317">
        <v>15</v>
      </c>
      <c r="Q344" s="318">
        <v>80</v>
      </c>
      <c r="R344" s="319" t="e">
        <f>+VLOOKUP(L344,#REF!,4,0)</f>
        <v>#REF!</v>
      </c>
      <c r="S344" s="320" t="e">
        <f t="shared" si="116"/>
        <v>#REF!</v>
      </c>
      <c r="T344" s="319" t="e">
        <f t="shared" si="117"/>
        <v>#REF!</v>
      </c>
      <c r="U344" s="321" t="e">
        <f t="shared" si="118"/>
        <v>#REF!</v>
      </c>
    </row>
    <row r="345" spans="12:21" ht="15.75" thickBot="1"/>
    <row r="346" spans="12:21">
      <c r="L346" s="222" t="s">
        <v>270</v>
      </c>
      <c r="M346" s="223"/>
      <c r="N346" s="223"/>
      <c r="O346" s="223"/>
      <c r="P346" s="223"/>
      <c r="Q346" s="223"/>
      <c r="R346" s="223"/>
      <c r="S346" s="223"/>
      <c r="T346" s="223"/>
      <c r="U346" s="224"/>
    </row>
    <row r="347" spans="12:21" ht="45">
      <c r="L347" s="152" t="s">
        <v>145</v>
      </c>
      <c r="M347" s="153" t="s">
        <v>72</v>
      </c>
      <c r="N347" s="154" t="s">
        <v>73</v>
      </c>
      <c r="O347" s="155"/>
      <c r="P347" s="153" t="s">
        <v>74</v>
      </c>
      <c r="Q347" s="156" t="s">
        <v>18</v>
      </c>
      <c r="R347" s="157" t="s">
        <v>75</v>
      </c>
      <c r="S347" s="158" t="s">
        <v>76</v>
      </c>
      <c r="T347" s="159" t="s">
        <v>77</v>
      </c>
      <c r="U347" s="160" t="s">
        <v>271</v>
      </c>
    </row>
    <row r="348" spans="12:21">
      <c r="L348" s="305" t="e">
        <f>#REF!</f>
        <v>#REF!</v>
      </c>
      <c r="M348" s="306" t="e">
        <f>VLOOKUP(L348,#REF!,2,0)</f>
        <v>#REF!</v>
      </c>
      <c r="N348" s="181" t="s">
        <v>258</v>
      </c>
      <c r="O348" s="181">
        <v>3</v>
      </c>
      <c r="P348" s="181">
        <v>15</v>
      </c>
      <c r="Q348" s="182">
        <v>20</v>
      </c>
      <c r="R348" s="183" t="e">
        <f>+VLOOKUP(L348,#REF!,4,0)</f>
        <v>#REF!</v>
      </c>
      <c r="S348" s="184" t="e">
        <f t="shared" ref="S348:S351" si="119">IF(O348=1,(0.005*((P348/M348)*100)^2+0.5001*((P348/M348)*100)-0.0071)/100,IF(O348=1.5,(0.005*((P348/M348)*100)^2+0.4998*((P348/M348)*100)+0.0262)/100,IF(O348=2,(0.0049*((P348/M348)*100)^2+0.4861*((P348/M348)*100)+2.5407)/100,IF(O348=2.5,(0.0046*((P348/M348)*100)^2+0.4581*((P348/M348)*100)+8.1068)/100,IF(O348=3,(0.0041*((P348/M348)*100)^2+0.4092*((P348/M348)*100)+18.1041)/100,IF(O348=3.5,(0.0033*((P348/M348)*100)^2+0.3341*((P348/M348)*100)+33.199)/100,IF(O348=4,(0.0023*((P348/M348)*100)^2+0.24*((P348/M348)*100)+52.5274)/100,IF(O348=4.5,(0.0012*((P348/M348)*100)^2+0.1275*((P348/M348)*100)+75.153)/100))))))))</f>
        <v>#REF!</v>
      </c>
      <c r="T348" s="183" t="e">
        <f t="shared" ref="T348:T351" si="120">+R348*S348</f>
        <v>#REF!</v>
      </c>
      <c r="U348" s="185" t="e">
        <f t="shared" ref="U348:U351" si="121">+R348-T348</f>
        <v>#REF!</v>
      </c>
    </row>
    <row r="349" spans="12:21">
      <c r="L349" s="305" t="e">
        <f>#REF!</f>
        <v>#REF!</v>
      </c>
      <c r="M349" s="307" t="e">
        <f>VLOOKUP(L349,#REF!,2,0)</f>
        <v>#REF!</v>
      </c>
      <c r="N349" s="181" t="s">
        <v>68</v>
      </c>
      <c r="O349" s="181">
        <v>2.5</v>
      </c>
      <c r="P349" s="169">
        <v>35</v>
      </c>
      <c r="Q349" s="186">
        <v>40</v>
      </c>
      <c r="R349" s="187" t="e">
        <f>+VLOOKUP(L349,#REF!,4,0)</f>
        <v>#REF!</v>
      </c>
      <c r="S349" s="188" t="e">
        <f t="shared" si="119"/>
        <v>#REF!</v>
      </c>
      <c r="T349" s="187" t="e">
        <f t="shared" si="120"/>
        <v>#REF!</v>
      </c>
      <c r="U349" s="189" t="e">
        <f t="shared" si="121"/>
        <v>#REF!</v>
      </c>
    </row>
    <row r="350" spans="12:21">
      <c r="L350" s="305" t="e">
        <f>#REF!</f>
        <v>#REF!</v>
      </c>
      <c r="M350" s="308" t="e">
        <f>VLOOKUP(L350,#REF!,2,0)</f>
        <v>#REF!</v>
      </c>
      <c r="N350" s="181" t="s">
        <v>259</v>
      </c>
      <c r="O350" s="181">
        <v>2</v>
      </c>
      <c r="P350" s="190">
        <v>15</v>
      </c>
      <c r="Q350" s="186">
        <v>60</v>
      </c>
      <c r="R350" s="191" t="e">
        <f>+VLOOKUP(L350,#REF!,4,0)</f>
        <v>#REF!</v>
      </c>
      <c r="S350" s="192" t="e">
        <f t="shared" ref="S350" si="122">IF(O350=1,(0.005*((P350/M350)*100)^2+0.5001*((P350/M350)*100)-0.0071)/100,IF(O350=1.5,(0.005*((P350/M350)*100)^2+0.4998*((P350/M350)*100)+0.0262)/100,IF(O350=2,(0.0049*((P350/M350)*100)^2+0.4861*((P350/M350)*100)+2.5407)/100,IF(O350=2.5,(0.0046*((P350/M350)*100)^2+0.4581*((P350/M350)*100)+8.1068)/100,IF(O350=3,(0.0041*((P350/M350)*100)^2+0.4092*((P350/M350)*100)+18.1041)/100,IF(O350=3.5,(0.0033*((P350/M350)*100)^2+0.3341*((P350/M350)*100)+33.199)/100,IF(O350=4,(0.0023*((P350/M350)*100)^2+0.24*((P350/M350)*100)+52.5274)/100,IF(O350=4.5,(0.0012*((P350/M350)*100)^2+0.1275*((P350/M350)*100)+75.153)/100))))))))</f>
        <v>#REF!</v>
      </c>
      <c r="T350" s="191" t="e">
        <f t="shared" ref="T350" si="123">+R350*S350</f>
        <v>#REF!</v>
      </c>
      <c r="U350" s="189" t="e">
        <f t="shared" ref="U350" si="124">+R350-T350</f>
        <v>#REF!</v>
      </c>
    </row>
    <row r="351" spans="12:21">
      <c r="L351" s="305" t="e">
        <f>#REF!</f>
        <v>#REF!</v>
      </c>
      <c r="M351" s="308" t="e">
        <f>VLOOKUP(L351,#REF!,2,0)</f>
        <v>#REF!</v>
      </c>
      <c r="N351" s="181" t="s">
        <v>69</v>
      </c>
      <c r="O351" s="181">
        <v>2</v>
      </c>
      <c r="P351" s="190">
        <v>12</v>
      </c>
      <c r="Q351" s="186">
        <v>80</v>
      </c>
      <c r="R351" s="191" t="e">
        <f>+VLOOKUP(L351,#REF!,4,0)</f>
        <v>#REF!</v>
      </c>
      <c r="S351" s="192" t="e">
        <f t="shared" si="119"/>
        <v>#REF!</v>
      </c>
      <c r="T351" s="191" t="e">
        <f t="shared" si="120"/>
        <v>#REF!</v>
      </c>
      <c r="U351" s="189" t="e">
        <f t="shared" si="121"/>
        <v>#REF!</v>
      </c>
    </row>
    <row r="352" spans="12:21" ht="15.75" thickBot="1"/>
    <row r="353" spans="12:33">
      <c r="L353" s="222" t="s">
        <v>272</v>
      </c>
      <c r="M353" s="223"/>
      <c r="N353" s="223"/>
      <c r="O353" s="223"/>
      <c r="P353" s="223"/>
      <c r="Q353" s="223"/>
      <c r="R353" s="223"/>
      <c r="S353" s="223"/>
      <c r="T353" s="223"/>
      <c r="U353" s="224"/>
    </row>
    <row r="354" spans="12:33" ht="45">
      <c r="L354" s="152" t="s">
        <v>145</v>
      </c>
      <c r="M354" s="153" t="s">
        <v>72</v>
      </c>
      <c r="N354" s="154" t="s">
        <v>73</v>
      </c>
      <c r="O354" s="155"/>
      <c r="P354" s="153" t="s">
        <v>74</v>
      </c>
      <c r="Q354" s="156" t="s">
        <v>18</v>
      </c>
      <c r="R354" s="157" t="s">
        <v>75</v>
      </c>
      <c r="S354" s="158" t="s">
        <v>76</v>
      </c>
      <c r="T354" s="159" t="s">
        <v>77</v>
      </c>
      <c r="U354" s="160" t="s">
        <v>78</v>
      </c>
    </row>
    <row r="355" spans="12:33">
      <c r="L355" s="179" t="e">
        <f>#REF!</f>
        <v>#REF!</v>
      </c>
      <c r="M355" s="181" t="e">
        <f>VLOOKUP(L355,#REF!,2,0)</f>
        <v>#REF!</v>
      </c>
      <c r="N355" s="181" t="s">
        <v>68</v>
      </c>
      <c r="O355" s="181">
        <v>3</v>
      </c>
      <c r="P355" s="181">
        <v>20</v>
      </c>
      <c r="Q355" s="182">
        <v>40</v>
      </c>
      <c r="R355" s="183" t="e">
        <f>+VLOOKUP(L355,#REF!,4,0)</f>
        <v>#REF!</v>
      </c>
      <c r="S355" s="184" t="e">
        <f t="shared" ref="S355:S357" si="125">IF(O355=1,(0.005*((P355/M355)*100)^2+0.5001*((P355/M355)*100)-0.0071)/100,IF(O355=1.5,(0.005*((P355/M355)*100)^2+0.4998*((P355/M355)*100)+0.0262)/100,IF(O355=2,(0.0049*((P355/M355)*100)^2+0.4861*((P355/M355)*100)+2.5407)/100,IF(O355=2.5,(0.0046*((P355/M355)*100)^2+0.4581*((P355/M355)*100)+8.1068)/100,IF(O355=3,(0.0041*((P355/M355)*100)^2+0.4092*((P355/M355)*100)+18.1041)/100,IF(O355=3.5,(0.0033*((P355/M355)*100)^2+0.3341*((P355/M355)*100)+33.199)/100,IF(O355=4,(0.0023*((P355/M355)*100)^2+0.24*((P355/M355)*100)+52.5274)/100,IF(O355=4.5,(0.0012*((P355/M355)*100)^2+0.1275*((P355/M355)*100)+75.153)/100))))))))</f>
        <v>#REF!</v>
      </c>
      <c r="T355" s="183" t="e">
        <f t="shared" ref="T355:T357" si="126">+R355*S355</f>
        <v>#REF!</v>
      </c>
      <c r="U355" s="185" t="e">
        <f t="shared" ref="U355:U357" si="127">+R355-T355</f>
        <v>#REF!</v>
      </c>
    </row>
    <row r="356" spans="12:33">
      <c r="L356" s="179" t="e">
        <f>#REF!</f>
        <v>#REF!</v>
      </c>
      <c r="M356" s="169" t="e">
        <f>VLOOKUP(L356,#REF!,2,0)</f>
        <v>#REF!</v>
      </c>
      <c r="N356" s="181" t="s">
        <v>259</v>
      </c>
      <c r="O356" s="181">
        <v>2.5</v>
      </c>
      <c r="P356" s="169">
        <v>15</v>
      </c>
      <c r="Q356" s="186">
        <v>60</v>
      </c>
      <c r="R356" s="187" t="e">
        <f>+VLOOKUP(L356,#REF!,4,0)</f>
        <v>#REF!</v>
      </c>
      <c r="S356" s="188" t="e">
        <f t="shared" si="125"/>
        <v>#REF!</v>
      </c>
      <c r="T356" s="187" t="e">
        <f t="shared" si="126"/>
        <v>#REF!</v>
      </c>
      <c r="U356" s="189" t="e">
        <f t="shared" si="127"/>
        <v>#REF!</v>
      </c>
      <c r="AG356" s="343" t="s">
        <v>273</v>
      </c>
    </row>
    <row r="357" spans="12:33" ht="15.75" thickBot="1">
      <c r="L357" s="179" t="e">
        <f>#REF!</f>
        <v>#REF!</v>
      </c>
      <c r="M357" s="196" t="e">
        <f>VLOOKUP(L357,#REF!,2,0)</f>
        <v>#REF!</v>
      </c>
      <c r="N357" s="181" t="s">
        <v>259</v>
      </c>
      <c r="O357" s="181">
        <v>2.5</v>
      </c>
      <c r="P357" s="196">
        <v>15</v>
      </c>
      <c r="Q357" s="194">
        <v>80</v>
      </c>
      <c r="R357" s="197" t="e">
        <f>+VLOOKUP(L357,#REF!,4,0)</f>
        <v>#REF!</v>
      </c>
      <c r="S357" s="198" t="e">
        <f t="shared" si="125"/>
        <v>#REF!</v>
      </c>
      <c r="T357" s="197" t="e">
        <f t="shared" si="126"/>
        <v>#REF!</v>
      </c>
      <c r="U357" s="195" t="e">
        <f t="shared" si="127"/>
        <v>#REF!</v>
      </c>
    </row>
    <row r="358" spans="12:33" ht="15.75" thickBot="1"/>
    <row r="359" spans="12:33">
      <c r="L359" s="222" t="s">
        <v>274</v>
      </c>
      <c r="M359" s="223"/>
      <c r="N359" s="223"/>
      <c r="O359" s="223"/>
      <c r="P359" s="223"/>
      <c r="Q359" s="223"/>
      <c r="R359" s="223"/>
      <c r="S359" s="223"/>
      <c r="T359" s="223"/>
      <c r="U359" s="224"/>
    </row>
    <row r="360" spans="12:33" ht="45">
      <c r="L360" s="152" t="s">
        <v>145</v>
      </c>
      <c r="M360" s="153" t="s">
        <v>72</v>
      </c>
      <c r="N360" s="154" t="s">
        <v>73</v>
      </c>
      <c r="O360" s="155"/>
      <c r="P360" s="153" t="s">
        <v>74</v>
      </c>
      <c r="Q360" s="156" t="s">
        <v>18</v>
      </c>
      <c r="R360" s="157" t="s">
        <v>75</v>
      </c>
      <c r="S360" s="158" t="s">
        <v>76</v>
      </c>
      <c r="T360" s="159" t="s">
        <v>77</v>
      </c>
      <c r="U360" s="160" t="s">
        <v>78</v>
      </c>
    </row>
    <row r="361" spans="12:33">
      <c r="L361" s="179" t="e">
        <f>#REF!</f>
        <v>#REF!</v>
      </c>
      <c r="M361" s="181" t="e">
        <f>VLOOKUP(L361,#REF!,2,0)</f>
        <v>#REF!</v>
      </c>
      <c r="N361" s="181" t="s">
        <v>69</v>
      </c>
      <c r="O361" s="181">
        <v>2</v>
      </c>
      <c r="P361" s="190">
        <v>10</v>
      </c>
      <c r="Q361" s="182">
        <v>0</v>
      </c>
      <c r="R361" s="183" t="e">
        <f>+VLOOKUP(L361,#REF!,4,0)</f>
        <v>#REF!</v>
      </c>
      <c r="S361" s="184" t="e">
        <f t="shared" ref="S361" si="128">IF(O361=1,(0.005*((P361/M361)*100)^2+0.5001*((P361/M361)*100)-0.0071)/100,IF(O361=1.5,(0.005*((P361/M361)*100)^2+0.4998*((P361/M361)*100)+0.0262)/100,IF(O361=2,(0.0049*((P361/M361)*100)^2+0.4861*((P361/M361)*100)+2.5407)/100,IF(O361=2.5,(0.0046*((P361/M361)*100)^2+0.4581*((P361/M361)*100)+8.1068)/100,IF(O361=3,(0.0041*((P361/M361)*100)^2+0.4092*((P361/M361)*100)+18.1041)/100,IF(O361=3.5,(0.0033*((P361/M361)*100)^2+0.3341*((P361/M361)*100)+33.199)/100,IF(O361=4,(0.0023*((P361/M361)*100)^2+0.24*((P361/M361)*100)+52.5274)/100,IF(O361=4.5,(0.0012*((P361/M361)*100)^2+0.1275*((P361/M361)*100)+75.153)/100))))))))</f>
        <v>#REF!</v>
      </c>
      <c r="T361" s="183" t="e">
        <f t="shared" ref="T361" si="129">+R361*S361</f>
        <v>#REF!</v>
      </c>
      <c r="U361" s="185" t="e">
        <f t="shared" ref="U361" si="130">+R361-T361</f>
        <v>#REF!</v>
      </c>
    </row>
    <row r="362" spans="12:33" ht="15.75" thickBot="1">
      <c r="AG362" s="343" t="s">
        <v>273</v>
      </c>
    </row>
    <row r="363" spans="12:33">
      <c r="L363" s="222" t="s">
        <v>275</v>
      </c>
      <c r="M363" s="223"/>
      <c r="N363" s="223"/>
      <c r="O363" s="223"/>
      <c r="P363" s="223"/>
      <c r="Q363" s="223"/>
      <c r="R363" s="223"/>
      <c r="S363" s="223"/>
      <c r="T363" s="223"/>
      <c r="U363" s="224"/>
    </row>
    <row r="364" spans="12:33" ht="45">
      <c r="L364" s="152" t="s">
        <v>145</v>
      </c>
      <c r="M364" s="153" t="s">
        <v>72</v>
      </c>
      <c r="N364" s="154" t="s">
        <v>73</v>
      </c>
      <c r="O364" s="155"/>
      <c r="P364" s="153" t="s">
        <v>74</v>
      </c>
      <c r="Q364" s="156" t="s">
        <v>18</v>
      </c>
      <c r="R364" s="157" t="s">
        <v>75</v>
      </c>
      <c r="S364" s="158" t="s">
        <v>76</v>
      </c>
      <c r="T364" s="159" t="s">
        <v>77</v>
      </c>
      <c r="U364" s="160" t="s">
        <v>78</v>
      </c>
    </row>
    <row r="365" spans="12:33">
      <c r="L365" s="179" t="e">
        <f>#REF!</f>
        <v>#REF!</v>
      </c>
      <c r="M365" s="181" t="e">
        <f>VLOOKUP(L365,#REF!,2,0)</f>
        <v>#REF!</v>
      </c>
      <c r="N365" s="181" t="s">
        <v>68</v>
      </c>
      <c r="O365" s="181">
        <v>3</v>
      </c>
      <c r="P365" s="181">
        <v>20</v>
      </c>
      <c r="Q365" s="182">
        <v>40</v>
      </c>
      <c r="R365" s="183" t="e">
        <f>+VLOOKUP(L365,#REF!,4,0)</f>
        <v>#REF!</v>
      </c>
      <c r="S365" s="184" t="e">
        <f t="shared" ref="S365:S366" si="131">IF(O365=1,(0.005*((P365/M365)*100)^2+0.5001*((P365/M365)*100)-0.0071)/100,IF(O365=1.5,(0.005*((P365/M365)*100)^2+0.4998*((P365/M365)*100)+0.0262)/100,IF(O365=2,(0.0049*((P365/M365)*100)^2+0.4861*((P365/M365)*100)+2.5407)/100,IF(O365=2.5,(0.0046*((P365/M365)*100)^2+0.4581*((P365/M365)*100)+8.1068)/100,IF(O365=3,(0.0041*((P365/M365)*100)^2+0.4092*((P365/M365)*100)+18.1041)/100,IF(O365=3.5,(0.0033*((P365/M365)*100)^2+0.3341*((P365/M365)*100)+33.199)/100,IF(O365=4,(0.0023*((P365/M365)*100)^2+0.24*((P365/M365)*100)+52.5274)/100,IF(O365=4.5,(0.0012*((P365/M365)*100)^2+0.1275*((P365/M365)*100)+75.153)/100))))))))</f>
        <v>#REF!</v>
      </c>
      <c r="T365" s="183" t="e">
        <f t="shared" ref="T365:T366" si="132">+R365*S365</f>
        <v>#REF!</v>
      </c>
      <c r="U365" s="185" t="e">
        <f t="shared" ref="U365:U366" si="133">+R365-T365</f>
        <v>#REF!</v>
      </c>
    </row>
    <row r="366" spans="12:33">
      <c r="L366" s="179" t="e">
        <f>#REF!</f>
        <v>#REF!</v>
      </c>
      <c r="M366" s="169" t="e">
        <f>VLOOKUP(L366,#REF!,2,0)</f>
        <v>#REF!</v>
      </c>
      <c r="N366" s="181" t="s">
        <v>259</v>
      </c>
      <c r="O366" s="181">
        <v>2.5</v>
      </c>
      <c r="P366" s="169">
        <v>20</v>
      </c>
      <c r="Q366" s="186">
        <v>60</v>
      </c>
      <c r="R366" s="187" t="e">
        <f>+VLOOKUP(L366,#REF!,4,0)</f>
        <v>#REF!</v>
      </c>
      <c r="S366" s="188" t="e">
        <f t="shared" si="131"/>
        <v>#REF!</v>
      </c>
      <c r="T366" s="187" t="e">
        <f t="shared" si="132"/>
        <v>#REF!</v>
      </c>
      <c r="U366" s="189" t="e">
        <f t="shared" si="133"/>
        <v>#REF!</v>
      </c>
      <c r="AG366" s="343" t="s">
        <v>273</v>
      </c>
    </row>
    <row r="367" spans="12:33" ht="15.75" thickBot="1">
      <c r="L367" s="179" t="e">
        <f>#REF!</f>
        <v>#REF!</v>
      </c>
      <c r="M367" s="169" t="e">
        <f>VLOOKUP(L367,#REF!,2,0)</f>
        <v>#REF!</v>
      </c>
      <c r="N367" s="181" t="s">
        <v>259</v>
      </c>
      <c r="O367" s="181">
        <v>2.5</v>
      </c>
      <c r="P367" s="196">
        <v>15</v>
      </c>
      <c r="Q367" s="186">
        <v>80</v>
      </c>
      <c r="R367" s="187" t="e">
        <f>+VLOOKUP(L367,#REF!,4,0)</f>
        <v>#REF!</v>
      </c>
      <c r="S367" s="188" t="e">
        <f t="shared" ref="S367" si="134">IF(O367=1,(0.005*((P367/M367)*100)^2+0.5001*((P367/M367)*100)-0.0071)/100,IF(O367=1.5,(0.005*((P367/M367)*100)^2+0.4998*((P367/M367)*100)+0.0262)/100,IF(O367=2,(0.0049*((P367/M367)*100)^2+0.4861*((P367/M367)*100)+2.5407)/100,IF(O367=2.5,(0.0046*((P367/M367)*100)^2+0.4581*((P367/M367)*100)+8.1068)/100,IF(O367=3,(0.0041*((P367/M367)*100)^2+0.4092*((P367/M367)*100)+18.1041)/100,IF(O367=3.5,(0.0033*((P367/M367)*100)^2+0.3341*((P367/M367)*100)+33.199)/100,IF(O367=4,(0.0023*((P367/M367)*100)^2+0.24*((P367/M367)*100)+52.5274)/100,IF(O367=4.5,(0.0012*((P367/M367)*100)^2+0.1275*((P367/M367)*100)+75.153)/100))))))))</f>
        <v>#REF!</v>
      </c>
      <c r="T367" s="187" t="e">
        <f t="shared" ref="T367" si="135">+R367*S367</f>
        <v>#REF!</v>
      </c>
      <c r="U367" s="189" t="e">
        <f t="shared" ref="U367" si="136">+R367-T367</f>
        <v>#REF!</v>
      </c>
    </row>
    <row r="368" spans="12:33" ht="15.75" thickBot="1"/>
    <row r="369" spans="12:21">
      <c r="L369" s="222" t="s">
        <v>276</v>
      </c>
      <c r="M369" s="223"/>
      <c r="N369" s="223"/>
      <c r="O369" s="223"/>
      <c r="P369" s="223"/>
      <c r="Q369" s="223"/>
      <c r="R369" s="223"/>
      <c r="S369" s="223"/>
      <c r="T369" s="223"/>
      <c r="U369" s="224"/>
    </row>
    <row r="370" spans="12:21" ht="45">
      <c r="L370" s="152" t="s">
        <v>145</v>
      </c>
      <c r="M370" s="153" t="s">
        <v>72</v>
      </c>
      <c r="N370" s="154" t="s">
        <v>73</v>
      </c>
      <c r="O370" s="155"/>
      <c r="P370" s="153" t="s">
        <v>74</v>
      </c>
      <c r="Q370" s="156" t="s">
        <v>18</v>
      </c>
      <c r="R370" s="157" t="s">
        <v>75</v>
      </c>
      <c r="S370" s="158" t="s">
        <v>76</v>
      </c>
      <c r="T370" s="159" t="s">
        <v>77</v>
      </c>
      <c r="U370" s="160" t="s">
        <v>78</v>
      </c>
    </row>
    <row r="371" spans="12:21">
      <c r="L371" s="179" t="e">
        <f>#REF!</f>
        <v>#REF!</v>
      </c>
      <c r="M371" s="181" t="e">
        <f>VLOOKUP(L371,#REF!,2,0)</f>
        <v>#REF!</v>
      </c>
      <c r="N371" s="181" t="s">
        <v>259</v>
      </c>
      <c r="O371" s="181">
        <v>2.5</v>
      </c>
      <c r="P371" s="181">
        <v>15</v>
      </c>
      <c r="Q371" s="182">
        <v>10</v>
      </c>
      <c r="R371" s="183" t="e">
        <f>+VLOOKUP(L371,#REF!,4,0)</f>
        <v>#REF!</v>
      </c>
      <c r="S371" s="184" t="e">
        <f t="shared" ref="S371:S372" si="137">IF(O371=1,(0.005*((P371/M371)*100)^2+0.5001*((P371/M371)*100)-0.0071)/100,IF(O371=1.5,(0.005*((P371/M371)*100)^2+0.4998*((P371/M371)*100)+0.0262)/100,IF(O371=2,(0.0049*((P371/M371)*100)^2+0.4861*((P371/M371)*100)+2.5407)/100,IF(O371=2.5,(0.0046*((P371/M371)*100)^2+0.4581*((P371/M371)*100)+8.1068)/100,IF(O371=3,(0.0041*((P371/M371)*100)^2+0.4092*((P371/M371)*100)+18.1041)/100,IF(O371=3.5,(0.0033*((P371/M371)*100)^2+0.3341*((P371/M371)*100)+33.199)/100,IF(O371=4,(0.0023*((P371/M371)*100)^2+0.24*((P371/M371)*100)+52.5274)/100,IF(O371=4.5,(0.0012*((P371/M371)*100)^2+0.1275*((P371/M371)*100)+75.153)/100))))))))</f>
        <v>#REF!</v>
      </c>
      <c r="T371" s="183" t="e">
        <f t="shared" ref="T371:T372" si="138">+R371*S371</f>
        <v>#REF!</v>
      </c>
      <c r="U371" s="185" t="e">
        <f t="shared" ref="U371:U372" si="139">+R371-T371</f>
        <v>#REF!</v>
      </c>
    </row>
    <row r="372" spans="12:21">
      <c r="L372" s="179" t="e">
        <f>#REF!</f>
        <v>#REF!</v>
      </c>
      <c r="M372" s="169" t="e">
        <f>VLOOKUP(L372,#REF!,2,0)</f>
        <v>#REF!</v>
      </c>
      <c r="N372" s="181" t="s">
        <v>259</v>
      </c>
      <c r="O372" s="181">
        <v>2.5</v>
      </c>
      <c r="P372" s="169">
        <v>15</v>
      </c>
      <c r="Q372" s="186">
        <v>20</v>
      </c>
      <c r="R372" s="187" t="e">
        <f>+VLOOKUP(L372,#REF!,4,0)</f>
        <v>#REF!</v>
      </c>
      <c r="S372" s="188" t="e">
        <f t="shared" si="137"/>
        <v>#REF!</v>
      </c>
      <c r="T372" s="187" t="e">
        <f t="shared" si="138"/>
        <v>#REF!</v>
      </c>
      <c r="U372" s="189" t="e">
        <f t="shared" si="139"/>
        <v>#REF!</v>
      </c>
    </row>
    <row r="374" spans="12:21" ht="15.75" thickBot="1"/>
    <row r="375" spans="12:21">
      <c r="L375" s="222" t="s">
        <v>277</v>
      </c>
      <c r="M375" s="223"/>
      <c r="N375" s="223"/>
      <c r="O375" s="223"/>
      <c r="P375" s="223"/>
      <c r="Q375" s="223"/>
      <c r="R375" s="223"/>
      <c r="S375" s="223"/>
      <c r="T375" s="223"/>
      <c r="U375" s="224"/>
    </row>
    <row r="376" spans="12:21" ht="45">
      <c r="L376" s="170" t="s">
        <v>145</v>
      </c>
      <c r="M376" s="171" t="s">
        <v>72</v>
      </c>
      <c r="N376" s="172" t="s">
        <v>73</v>
      </c>
      <c r="O376" s="173"/>
      <c r="P376" s="171" t="s">
        <v>74</v>
      </c>
      <c r="Q376" s="174" t="s">
        <v>18</v>
      </c>
      <c r="R376" s="175" t="s">
        <v>75</v>
      </c>
      <c r="S376" s="176" t="s">
        <v>76</v>
      </c>
      <c r="T376" s="177" t="s">
        <v>77</v>
      </c>
      <c r="U376" s="178" t="s">
        <v>78</v>
      </c>
    </row>
    <row r="377" spans="12:21">
      <c r="L377" s="179" t="e">
        <f>#REF!</f>
        <v>#REF!</v>
      </c>
      <c r="M377" s="181" t="e">
        <f>VLOOKUP(L377,#REF!,2,0)</f>
        <v>#REF!</v>
      </c>
      <c r="N377" s="181" t="s">
        <v>103</v>
      </c>
      <c r="O377" s="181">
        <f t="shared" ref="O377:O380" si="140">IF(N377="Excelente",1.5,IF(N377="Bueno",2,IF(N377="Intermedio",2.5,IF(N377="Regular",3,IF(N377="Deficiente",3.5,IF(N377="Malo",4,IF(N377="Muy malo",4.5,0)))))))</f>
        <v>2</v>
      </c>
      <c r="P377" s="181">
        <v>5</v>
      </c>
      <c r="Q377" s="182">
        <v>40</v>
      </c>
      <c r="R377" s="183" t="e">
        <f>+VLOOKUP(L377,#REF!,4,0)</f>
        <v>#REF!</v>
      </c>
      <c r="S377" s="184" t="e">
        <f t="shared" ref="S377:S380" si="141">IF(O377=1,(0.005*((P377/M377)*100)^2+0.5001*((P377/M377)*100)-0.0071)/100,IF(O377=1.5,(0.005*((P377/M377)*100)^2+0.4998*((P377/M377)*100)+0.0262)/100,IF(O377=2,(0.0049*((P377/M377)*100)^2+0.4861*((P377/M377)*100)+2.5407)/100,IF(O377=2.5,(0.0046*((P377/M377)*100)^2+0.4581*((P377/M377)*100)+8.1068)/100,IF(O377=3,(0.0041*((P377/M377)*100)^2+0.4092*((P377/M377)*100)+18.1041)/100,IF(O377=3.5,(0.0033*((P377/M377)*100)^2+0.3341*((P377/M377)*100)+33.199)/100,IF(O377=4,(0.0023*((P377/M377)*100)^2+0.24*((P377/M377)*100)+52.5274)/100,IF(O377=4.5,(0.0012*((P377/M377)*100)^2+0.1275*((P377/M377)*100)+75.153)/100))))))))</f>
        <v>#REF!</v>
      </c>
      <c r="T377" s="183" t="e">
        <f t="shared" ref="T377:T380" si="142">+R377*S377</f>
        <v>#REF!</v>
      </c>
      <c r="U377" s="185" t="e">
        <f t="shared" ref="U377:U380" si="143">+R377-T377</f>
        <v>#REF!</v>
      </c>
    </row>
    <row r="378" spans="12:21">
      <c r="L378" s="179" t="e">
        <f>#REF!</f>
        <v>#REF!</v>
      </c>
      <c r="M378" s="169" t="e">
        <f>VLOOKUP(L378,#REF!,2,0)</f>
        <v>#REF!</v>
      </c>
      <c r="N378" s="181" t="s">
        <v>103</v>
      </c>
      <c r="O378" s="181">
        <f t="shared" si="140"/>
        <v>2</v>
      </c>
      <c r="P378" s="169">
        <v>5</v>
      </c>
      <c r="Q378" s="186">
        <v>50</v>
      </c>
      <c r="R378" s="187" t="e">
        <f>+VLOOKUP(L378,#REF!,4,0)</f>
        <v>#REF!</v>
      </c>
      <c r="S378" s="188" t="e">
        <f t="shared" si="141"/>
        <v>#REF!</v>
      </c>
      <c r="T378" s="187" t="e">
        <f t="shared" si="142"/>
        <v>#REF!</v>
      </c>
      <c r="U378" s="189" t="e">
        <f t="shared" si="143"/>
        <v>#REF!</v>
      </c>
    </row>
    <row r="379" spans="12:21">
      <c r="L379" s="179" t="e">
        <f>#REF!</f>
        <v>#REF!</v>
      </c>
      <c r="M379" s="181" t="e">
        <f>VLOOKUP(L379,#REF!,2,0)</f>
        <v>#REF!</v>
      </c>
      <c r="N379" s="181" t="s">
        <v>103</v>
      </c>
      <c r="O379" s="181">
        <f t="shared" si="140"/>
        <v>2</v>
      </c>
      <c r="P379" s="181">
        <v>6</v>
      </c>
      <c r="Q379" s="182">
        <v>60</v>
      </c>
      <c r="R379" s="183" t="e">
        <f>+VLOOKUP(L379,#REF!,4,0)</f>
        <v>#REF!</v>
      </c>
      <c r="S379" s="184" t="e">
        <f t="shared" si="141"/>
        <v>#REF!</v>
      </c>
      <c r="T379" s="183" t="e">
        <f t="shared" si="142"/>
        <v>#REF!</v>
      </c>
      <c r="U379" s="185" t="e">
        <f t="shared" si="143"/>
        <v>#REF!</v>
      </c>
    </row>
    <row r="380" spans="12:21">
      <c r="L380" s="179" t="e">
        <f>#REF!</f>
        <v>#REF!</v>
      </c>
      <c r="M380" s="169" t="e">
        <f>VLOOKUP(L380,#REF!,2,0)</f>
        <v>#REF!</v>
      </c>
      <c r="N380" s="181" t="s">
        <v>103</v>
      </c>
      <c r="O380" s="181">
        <f t="shared" si="140"/>
        <v>2</v>
      </c>
      <c r="P380" s="169">
        <v>8</v>
      </c>
      <c r="Q380" s="186">
        <v>80</v>
      </c>
      <c r="R380" s="187" t="e">
        <f>+VLOOKUP(L380,#REF!,4,0)</f>
        <v>#REF!</v>
      </c>
      <c r="S380" s="188" t="e">
        <f t="shared" si="141"/>
        <v>#REF!</v>
      </c>
      <c r="T380" s="187" t="e">
        <f t="shared" si="142"/>
        <v>#REF!</v>
      </c>
      <c r="U380" s="189" t="e">
        <f t="shared" si="143"/>
        <v>#REF!</v>
      </c>
    </row>
    <row r="382" spans="12:21" ht="15.75" thickBot="1"/>
    <row r="383" spans="12:21">
      <c r="L383" s="222" t="s">
        <v>278</v>
      </c>
      <c r="M383" s="223"/>
      <c r="N383" s="223"/>
      <c r="O383" s="223"/>
      <c r="P383" s="223"/>
      <c r="Q383" s="223"/>
      <c r="R383" s="223"/>
      <c r="S383" s="223"/>
      <c r="T383" s="223"/>
      <c r="U383" s="224"/>
    </row>
    <row r="384" spans="12:21" ht="45">
      <c r="L384" s="170" t="s">
        <v>145</v>
      </c>
      <c r="M384" s="171" t="s">
        <v>72</v>
      </c>
      <c r="N384" s="172" t="s">
        <v>73</v>
      </c>
      <c r="O384" s="173"/>
      <c r="P384" s="171" t="s">
        <v>74</v>
      </c>
      <c r="Q384" s="174" t="s">
        <v>18</v>
      </c>
      <c r="R384" s="175" t="s">
        <v>75</v>
      </c>
      <c r="S384" s="176" t="s">
        <v>76</v>
      </c>
      <c r="T384" s="177" t="s">
        <v>77</v>
      </c>
      <c r="U384" s="178" t="s">
        <v>78</v>
      </c>
    </row>
    <row r="385" spans="12:33">
      <c r="L385" s="179" t="e">
        <f>#REF!</f>
        <v>#REF!</v>
      </c>
      <c r="M385" s="181" t="e">
        <f>VLOOKUP(L385,#REF!,2,0)</f>
        <v>#REF!</v>
      </c>
      <c r="N385" s="181" t="s">
        <v>259</v>
      </c>
      <c r="O385" s="181">
        <v>2.5</v>
      </c>
      <c r="P385" s="181">
        <v>6</v>
      </c>
      <c r="Q385" s="182">
        <v>20</v>
      </c>
      <c r="R385" s="183" t="e">
        <f>+VLOOKUP(L385,#REF!,4,0)</f>
        <v>#REF!</v>
      </c>
      <c r="S385" s="184" t="e">
        <f t="shared" ref="S385" si="144">IF(O385=1,(0.005*((P385/M385)*100)^2+0.5001*((P385/M385)*100)-0.0071)/100,IF(O385=1.5,(0.005*((P385/M385)*100)^2+0.4998*((P385/M385)*100)+0.0262)/100,IF(O385=2,(0.0049*((P385/M385)*100)^2+0.4861*((P385/M385)*100)+2.5407)/100,IF(O385=2.5,(0.0046*((P385/M385)*100)^2+0.4581*((P385/M385)*100)+8.1068)/100,IF(O385=3,(0.0041*((P385/M385)*100)^2+0.4092*((P385/M385)*100)+18.1041)/100,IF(O385=3.5,(0.0033*((P385/M385)*100)^2+0.3341*((P385/M385)*100)+33.199)/100,IF(O385=4,(0.0023*((P385/M385)*100)^2+0.24*((P385/M385)*100)+52.5274)/100,IF(O385=4.5,(0.0012*((P385/M385)*100)^2+0.1275*((P385/M385)*100)+75.153)/100))))))))</f>
        <v>#REF!</v>
      </c>
      <c r="T385" s="183" t="e">
        <f t="shared" ref="T385" si="145">+R385*S385</f>
        <v>#REF!</v>
      </c>
      <c r="U385" s="185" t="e">
        <f t="shared" ref="U385" si="146">+R385-T385</f>
        <v>#REF!</v>
      </c>
    </row>
    <row r="386" spans="12:33">
      <c r="L386" s="179" t="e">
        <f>#REF!</f>
        <v>#REF!</v>
      </c>
      <c r="M386" s="181" t="e">
        <f>VLOOKUP(L386,#REF!,2,0)</f>
        <v>#REF!</v>
      </c>
      <c r="N386" s="181" t="s">
        <v>259</v>
      </c>
      <c r="O386" s="181">
        <v>2.5</v>
      </c>
      <c r="P386" s="181">
        <v>10</v>
      </c>
      <c r="Q386" s="182">
        <v>40</v>
      </c>
      <c r="R386" s="183" t="e">
        <f>+VLOOKUP(L386,#REF!,4,0)</f>
        <v>#REF!</v>
      </c>
      <c r="S386" s="184" t="e">
        <f t="shared" ref="S386:S388" si="147">IF(O386=1,(0.005*((P386/M386)*100)^2+0.5001*((P386/M386)*100)-0.0071)/100,IF(O386=1.5,(0.005*((P386/M386)*100)^2+0.4998*((P386/M386)*100)+0.0262)/100,IF(O386=2,(0.0049*((P386/M386)*100)^2+0.4861*((P386/M386)*100)+2.5407)/100,IF(O386=2.5,(0.0046*((P386/M386)*100)^2+0.4581*((P386/M386)*100)+8.1068)/100,IF(O386=3,(0.0041*((P386/M386)*100)^2+0.4092*((P386/M386)*100)+18.1041)/100,IF(O386=3.5,(0.0033*((P386/M386)*100)^2+0.3341*((P386/M386)*100)+33.199)/100,IF(O386=4,(0.0023*((P386/M386)*100)^2+0.24*((P386/M386)*100)+52.5274)/100,IF(O386=4.5,(0.0012*((P386/M386)*100)^2+0.1275*((P386/M386)*100)+75.153)/100))))))))</f>
        <v>#REF!</v>
      </c>
      <c r="T386" s="183" t="e">
        <f t="shared" ref="T386:T388" si="148">+R386*S386</f>
        <v>#REF!</v>
      </c>
      <c r="U386" s="185" t="e">
        <f t="shared" ref="U386:U388" si="149">+R386-T386</f>
        <v>#REF!</v>
      </c>
    </row>
    <row r="387" spans="12:33">
      <c r="L387" s="179" t="e">
        <f>#REF!</f>
        <v>#REF!</v>
      </c>
      <c r="M387" s="169" t="e">
        <f>VLOOKUP(L387,#REF!,2,0)</f>
        <v>#REF!</v>
      </c>
      <c r="N387" s="181" t="s">
        <v>259</v>
      </c>
      <c r="O387" s="181">
        <v>2.5</v>
      </c>
      <c r="P387" s="169">
        <v>13</v>
      </c>
      <c r="Q387" s="186">
        <v>60</v>
      </c>
      <c r="R387" s="187" t="e">
        <f>+VLOOKUP(L387,#REF!,4,0)</f>
        <v>#REF!</v>
      </c>
      <c r="S387" s="188" t="e">
        <f t="shared" si="147"/>
        <v>#REF!</v>
      </c>
      <c r="T387" s="187" t="e">
        <f t="shared" si="148"/>
        <v>#REF!</v>
      </c>
      <c r="U387" s="189" t="e">
        <f t="shared" si="149"/>
        <v>#REF!</v>
      </c>
    </row>
    <row r="388" spans="12:33">
      <c r="L388" s="179" t="e">
        <f>#REF!</f>
        <v>#REF!</v>
      </c>
      <c r="M388" s="181" t="e">
        <f>VLOOKUP(L388,#REF!,2,0)</f>
        <v>#REF!</v>
      </c>
      <c r="N388" s="181" t="s">
        <v>69</v>
      </c>
      <c r="O388" s="181">
        <v>2</v>
      </c>
      <c r="P388" s="181">
        <v>10</v>
      </c>
      <c r="Q388" s="182">
        <v>80</v>
      </c>
      <c r="R388" s="183" t="e">
        <f>+VLOOKUP(L388,#REF!,4,0)</f>
        <v>#REF!</v>
      </c>
      <c r="S388" s="184" t="e">
        <f t="shared" si="147"/>
        <v>#REF!</v>
      </c>
      <c r="T388" s="183" t="e">
        <f t="shared" si="148"/>
        <v>#REF!</v>
      </c>
      <c r="U388" s="185" t="e">
        <f t="shared" si="149"/>
        <v>#REF!</v>
      </c>
    </row>
    <row r="389" spans="12:33" ht="15.75" thickBot="1"/>
    <row r="390" spans="12:33">
      <c r="L390" s="222" t="s">
        <v>279</v>
      </c>
      <c r="M390" s="223"/>
      <c r="N390" s="223"/>
      <c r="O390" s="223"/>
      <c r="P390" s="223"/>
      <c r="Q390" s="223"/>
      <c r="R390" s="223"/>
      <c r="S390" s="223"/>
      <c r="T390" s="223"/>
      <c r="U390" s="224"/>
    </row>
    <row r="391" spans="12:33" ht="45">
      <c r="L391" s="152" t="s">
        <v>145</v>
      </c>
      <c r="M391" s="153" t="s">
        <v>72</v>
      </c>
      <c r="N391" s="154" t="s">
        <v>73</v>
      </c>
      <c r="O391" s="155"/>
      <c r="P391" s="153" t="s">
        <v>74</v>
      </c>
      <c r="Q391" s="156" t="s">
        <v>18</v>
      </c>
      <c r="R391" s="157" t="s">
        <v>75</v>
      </c>
      <c r="S391" s="158" t="s">
        <v>76</v>
      </c>
      <c r="T391" s="159" t="s">
        <v>77</v>
      </c>
      <c r="U391" s="160" t="s">
        <v>78</v>
      </c>
    </row>
    <row r="392" spans="12:33">
      <c r="L392" s="179" t="e">
        <f>#REF!</f>
        <v>#REF!</v>
      </c>
      <c r="M392" s="181" t="e">
        <f>VLOOKUP(L392,#REF!,2,0)</f>
        <v>#REF!</v>
      </c>
      <c r="N392" s="181" t="s">
        <v>68</v>
      </c>
      <c r="O392" s="181">
        <v>3</v>
      </c>
      <c r="P392" s="181">
        <v>15</v>
      </c>
      <c r="Q392" s="182"/>
      <c r="R392" s="183" t="e">
        <f>+VLOOKUP(L392,#REF!,4,0)</f>
        <v>#REF!</v>
      </c>
      <c r="S392" s="184" t="e">
        <f t="shared" ref="S392:S394" si="150">IF(O392=1,(0.005*((P392/M392)*100)^2+0.5001*((P392/M392)*100)-0.0071)/100,IF(O392=1.5,(0.005*((P392/M392)*100)^2+0.4998*((P392/M392)*100)+0.0262)/100,IF(O392=2,(0.0049*((P392/M392)*100)^2+0.4861*((P392/M392)*100)+2.5407)/100,IF(O392=2.5,(0.0046*((P392/M392)*100)^2+0.4581*((P392/M392)*100)+8.1068)/100,IF(O392=3,(0.0041*((P392/M392)*100)^2+0.4092*((P392/M392)*100)+18.1041)/100,IF(O392=3.5,(0.0033*((P392/M392)*100)^2+0.3341*((P392/M392)*100)+33.199)/100,IF(O392=4,(0.0023*((P392/M392)*100)^2+0.24*((P392/M392)*100)+52.5274)/100,IF(O392=4.5,(0.0012*((P392/M392)*100)^2+0.1275*((P392/M392)*100)+75.153)/100))))))))</f>
        <v>#REF!</v>
      </c>
      <c r="T392" s="183" t="e">
        <f t="shared" ref="T392:T394" si="151">+R392*S392</f>
        <v>#REF!</v>
      </c>
      <c r="U392" s="185" t="e">
        <f t="shared" ref="U392:U394" si="152">+R392-T392</f>
        <v>#REF!</v>
      </c>
    </row>
    <row r="393" spans="12:33">
      <c r="L393" s="179" t="e">
        <f>#REF!</f>
        <v>#REF!</v>
      </c>
      <c r="M393" s="169" t="e">
        <f>VLOOKUP(L393,#REF!,2,0)</f>
        <v>#REF!</v>
      </c>
      <c r="N393" s="181" t="s">
        <v>259</v>
      </c>
      <c r="O393" s="181">
        <v>2.5</v>
      </c>
      <c r="P393" s="169">
        <v>15</v>
      </c>
      <c r="Q393" s="186"/>
      <c r="R393" s="187" t="e">
        <f>+VLOOKUP(L393,#REF!,4,0)</f>
        <v>#REF!</v>
      </c>
      <c r="S393" s="188" t="e">
        <f t="shared" si="150"/>
        <v>#REF!</v>
      </c>
      <c r="T393" s="187" t="e">
        <f t="shared" si="151"/>
        <v>#REF!</v>
      </c>
      <c r="U393" s="189" t="e">
        <f t="shared" si="152"/>
        <v>#REF!</v>
      </c>
      <c r="AG393" s="343" t="s">
        <v>273</v>
      </c>
    </row>
    <row r="394" spans="12:33" ht="15.75" thickBot="1">
      <c r="L394" s="179" t="e">
        <f>#REF!</f>
        <v>#REF!</v>
      </c>
      <c r="M394" s="169" t="e">
        <f>VLOOKUP(L394,#REF!,2,0)</f>
        <v>#REF!</v>
      </c>
      <c r="N394" s="181" t="s">
        <v>259</v>
      </c>
      <c r="O394" s="181">
        <v>2.5</v>
      </c>
      <c r="P394" s="196">
        <v>15</v>
      </c>
      <c r="Q394" s="186"/>
      <c r="R394" s="187" t="e">
        <f>+VLOOKUP(L394,#REF!,4,0)</f>
        <v>#REF!</v>
      </c>
      <c r="S394" s="188" t="e">
        <f t="shared" si="150"/>
        <v>#REF!</v>
      </c>
      <c r="T394" s="187" t="e">
        <f t="shared" si="151"/>
        <v>#REF!</v>
      </c>
      <c r="U394" s="189" t="e">
        <f t="shared" si="152"/>
        <v>#REF!</v>
      </c>
    </row>
    <row r="395" spans="12:33" ht="15.75" thickBot="1"/>
    <row r="396" spans="12:33">
      <c r="L396" s="222" t="s">
        <v>280</v>
      </c>
      <c r="M396" s="223"/>
      <c r="N396" s="223"/>
      <c r="O396" s="223"/>
      <c r="P396" s="223"/>
      <c r="Q396" s="223"/>
      <c r="R396" s="223"/>
      <c r="S396" s="223"/>
      <c r="T396" s="223"/>
      <c r="U396" s="224"/>
    </row>
    <row r="397" spans="12:33" ht="45">
      <c r="L397" s="152" t="s">
        <v>145</v>
      </c>
      <c r="M397" s="153" t="s">
        <v>72</v>
      </c>
      <c r="N397" s="154" t="s">
        <v>73</v>
      </c>
      <c r="O397" s="155"/>
      <c r="P397" s="153" t="s">
        <v>74</v>
      </c>
      <c r="Q397" s="156" t="s">
        <v>18</v>
      </c>
      <c r="R397" s="157" t="s">
        <v>75</v>
      </c>
      <c r="S397" s="158" t="s">
        <v>76</v>
      </c>
      <c r="T397" s="159" t="s">
        <v>77</v>
      </c>
      <c r="U397" s="160" t="s">
        <v>78</v>
      </c>
    </row>
    <row r="398" spans="12:33">
      <c r="L398" s="179" t="e">
        <f>#REF!</f>
        <v>#REF!</v>
      </c>
      <c r="M398" s="181" t="e">
        <f>VLOOKUP(L398,#REF!,2,0)</f>
        <v>#REF!</v>
      </c>
      <c r="N398" s="181" t="s">
        <v>103</v>
      </c>
      <c r="O398" s="181">
        <f t="shared" ref="O398:O399" si="153">IF(N398="Excelente",1.5,IF(N398="Bueno",2,IF(N398="Intermedio",2.5,IF(N398="Regular",3,IF(N398="Deficiente",3.5,IF(N398="Malo",4,IF(N398="Muy malo",4.5,0)))))))</f>
        <v>2</v>
      </c>
      <c r="P398" s="181">
        <v>4</v>
      </c>
      <c r="Q398" s="182">
        <v>20</v>
      </c>
      <c r="R398" s="183" t="e">
        <f>+VLOOKUP(L398,#REF!,4,0)</f>
        <v>#REF!</v>
      </c>
      <c r="S398" s="184" t="e">
        <f t="shared" ref="S398:S399" si="154">IF(O398=1,(0.005*((P398/M398)*100)^2+0.5001*((P398/M398)*100)-0.0071)/100,IF(O398=1.5,(0.005*((P398/M398)*100)^2+0.4998*((P398/M398)*100)+0.0262)/100,IF(O398=2,(0.0049*((P398/M398)*100)^2+0.4861*((P398/M398)*100)+2.5407)/100,IF(O398=2.5,(0.0046*((P398/M398)*100)^2+0.4581*((P398/M398)*100)+8.1068)/100,IF(O398=3,(0.0041*((P398/M398)*100)^2+0.4092*((P398/M398)*100)+18.1041)/100,IF(O398=3.5,(0.0033*((P398/M398)*100)^2+0.3341*((P398/M398)*100)+33.199)/100,IF(O398=4,(0.0023*((P398/M398)*100)^2+0.24*((P398/M398)*100)+52.5274)/100,IF(O398=4.5,(0.0012*((P398/M398)*100)^2+0.1275*((P398/M398)*100)+75.153)/100))))))))</f>
        <v>#REF!</v>
      </c>
      <c r="T398" s="183" t="e">
        <f t="shared" ref="T398:T399" si="155">+R398*S398</f>
        <v>#REF!</v>
      </c>
      <c r="U398" s="185" t="e">
        <f t="shared" ref="U398:U399" si="156">+R398-T398</f>
        <v>#REF!</v>
      </c>
    </row>
    <row r="399" spans="12:33">
      <c r="L399" s="179" t="e">
        <f>#REF!</f>
        <v>#REF!</v>
      </c>
      <c r="M399" s="169" t="e">
        <f>VLOOKUP(L399,#REF!,2,0)</f>
        <v>#REF!</v>
      </c>
      <c r="N399" s="181" t="s">
        <v>103</v>
      </c>
      <c r="O399" s="181">
        <f t="shared" si="153"/>
        <v>2</v>
      </c>
      <c r="P399" s="169">
        <v>10</v>
      </c>
      <c r="Q399" s="186">
        <v>80</v>
      </c>
      <c r="R399" s="187" t="e">
        <f>+VLOOKUP(L399,#REF!,4,0)</f>
        <v>#REF!</v>
      </c>
      <c r="S399" s="188" t="e">
        <f t="shared" si="154"/>
        <v>#REF!</v>
      </c>
      <c r="T399" s="187" t="e">
        <f t="shared" si="155"/>
        <v>#REF!</v>
      </c>
      <c r="U399" s="189" t="e">
        <f t="shared" si="156"/>
        <v>#REF!</v>
      </c>
      <c r="AG399" s="343" t="s">
        <v>273</v>
      </c>
    </row>
    <row r="400" spans="12:33" ht="15.75" thickBot="1"/>
    <row r="401" spans="12:21">
      <c r="L401" s="222" t="s">
        <v>281</v>
      </c>
      <c r="M401" s="223"/>
      <c r="N401" s="223"/>
      <c r="O401" s="223"/>
      <c r="P401" s="223"/>
      <c r="Q401" s="223"/>
      <c r="R401" s="223"/>
      <c r="S401" s="223"/>
      <c r="T401" s="223"/>
      <c r="U401" s="224"/>
    </row>
    <row r="402" spans="12:21" ht="45">
      <c r="L402" s="152" t="s">
        <v>145</v>
      </c>
      <c r="M402" s="153" t="s">
        <v>72</v>
      </c>
      <c r="N402" s="154" t="s">
        <v>73</v>
      </c>
      <c r="O402" s="155"/>
      <c r="P402" s="153" t="s">
        <v>74</v>
      </c>
      <c r="Q402" s="156" t="s">
        <v>18</v>
      </c>
      <c r="R402" s="157" t="s">
        <v>75</v>
      </c>
      <c r="S402" s="158" t="s">
        <v>76</v>
      </c>
      <c r="T402" s="159" t="s">
        <v>77</v>
      </c>
      <c r="U402" s="160" t="s">
        <v>78</v>
      </c>
    </row>
    <row r="403" spans="12:21">
      <c r="L403" s="179" t="e">
        <f>#REF!</f>
        <v>#REF!</v>
      </c>
      <c r="M403" s="345" t="e">
        <f>VLOOKUP(L403,#REF!,2,0)</f>
        <v>#REF!</v>
      </c>
      <c r="N403" s="181" t="s">
        <v>103</v>
      </c>
      <c r="O403" s="181">
        <f t="shared" ref="O403:O404" si="157">IF(N403="Excelente",1.5,IF(N403="Bueno",2,IF(N403="Intermedio",2.5,IF(N403="Regular",3,IF(N403="Deficiente",3.5,IF(N403="Malo",4,IF(N403="Muy malo",4.5,0)))))))</f>
        <v>2</v>
      </c>
      <c r="P403" s="181">
        <v>4</v>
      </c>
      <c r="Q403" s="182">
        <v>60</v>
      </c>
      <c r="R403" s="183" t="e">
        <f>+VLOOKUP(L403,#REF!,4,0)</f>
        <v>#REF!</v>
      </c>
      <c r="S403" s="184" t="e">
        <f t="shared" ref="S403:S404" si="158">IF(O403=1,(0.005*((P403/M403)*100)^2+0.5001*((P403/M403)*100)-0.0071)/100,IF(O403=1.5,(0.005*((P403/M403)*100)^2+0.4998*((P403/M403)*100)+0.0262)/100,IF(O403=2,(0.0049*((P403/M403)*100)^2+0.4861*((P403/M403)*100)+2.5407)/100,IF(O403=2.5,(0.0046*((P403/M403)*100)^2+0.4581*((P403/M403)*100)+8.1068)/100,IF(O403=3,(0.0041*((P403/M403)*100)^2+0.4092*((P403/M403)*100)+18.1041)/100,IF(O403=3.5,(0.0033*((P403/M403)*100)^2+0.3341*((P403/M403)*100)+33.199)/100,IF(O403=4,(0.0023*((P403/M403)*100)^2+0.24*((P403/M403)*100)+52.5274)/100,IF(O403=4.5,(0.0012*((P403/M403)*100)^2+0.1275*((P403/M403)*100)+75.153)/100))))))))</f>
        <v>#REF!</v>
      </c>
      <c r="T403" s="183" t="e">
        <f t="shared" ref="T403:T404" si="159">+R403*S403</f>
        <v>#REF!</v>
      </c>
      <c r="U403" s="185" t="e">
        <f t="shared" ref="U403:U404" si="160">+R403-T403</f>
        <v>#REF!</v>
      </c>
    </row>
    <row r="404" spans="12:21">
      <c r="L404" s="179" t="e">
        <f>#REF!</f>
        <v>#REF!</v>
      </c>
      <c r="M404" s="346" t="e">
        <f>VLOOKUP(L404,#REF!,2,0)</f>
        <v>#REF!</v>
      </c>
      <c r="N404" s="181" t="s">
        <v>103</v>
      </c>
      <c r="O404" s="181">
        <f t="shared" si="157"/>
        <v>2</v>
      </c>
      <c r="P404" s="169">
        <v>10</v>
      </c>
      <c r="Q404" s="186">
        <v>80</v>
      </c>
      <c r="R404" s="187" t="e">
        <f>+VLOOKUP(L404,#REF!,4,0)</f>
        <v>#REF!</v>
      </c>
      <c r="S404" s="188" t="e">
        <f t="shared" si="158"/>
        <v>#REF!</v>
      </c>
      <c r="T404" s="187" t="e">
        <f t="shared" si="159"/>
        <v>#REF!</v>
      </c>
      <c r="U404" s="189" t="e">
        <f t="shared" si="160"/>
        <v>#REF!</v>
      </c>
    </row>
    <row r="405" spans="12:21" ht="15.75" thickBot="1"/>
    <row r="406" spans="12:21">
      <c r="L406" s="222" t="s">
        <v>282</v>
      </c>
      <c r="M406" s="223"/>
      <c r="N406" s="223"/>
      <c r="O406" s="223"/>
      <c r="P406" s="223"/>
      <c r="Q406" s="223"/>
      <c r="R406" s="223"/>
      <c r="S406" s="223"/>
      <c r="T406" s="223"/>
      <c r="U406" s="224"/>
    </row>
    <row r="407" spans="12:21" ht="45">
      <c r="L407" s="152" t="s">
        <v>145</v>
      </c>
      <c r="M407" s="153" t="s">
        <v>72</v>
      </c>
      <c r="N407" s="154" t="s">
        <v>73</v>
      </c>
      <c r="O407" s="155"/>
      <c r="P407" s="153" t="s">
        <v>74</v>
      </c>
      <c r="Q407" s="156" t="s">
        <v>18</v>
      </c>
      <c r="R407" s="157" t="s">
        <v>75</v>
      </c>
      <c r="S407" s="158" t="s">
        <v>76</v>
      </c>
      <c r="T407" s="159" t="s">
        <v>77</v>
      </c>
      <c r="U407" s="160" t="s">
        <v>78</v>
      </c>
    </row>
    <row r="408" spans="12:21">
      <c r="L408" s="179" t="e">
        <f>#REF!</f>
        <v>#REF!</v>
      </c>
      <c r="M408" s="345" t="e">
        <f>VLOOKUP(L408,#REF!,2,0)</f>
        <v>#REF!</v>
      </c>
      <c r="N408" s="181" t="s">
        <v>103</v>
      </c>
      <c r="O408" s="181">
        <f>IF(N408="Excelente",1.5,IF(N408="Bueno",2,IF(N408="Intermedio",2.5,IF(N408="Regular",3,IF(N408="Deficiente",3.5,IF(N408="Malo",4,IF(N408="Muy malo",4.5,0)))))))</f>
        <v>2</v>
      </c>
      <c r="P408" s="181">
        <v>7</v>
      </c>
      <c r="Q408" s="182">
        <v>40</v>
      </c>
      <c r="R408" s="183" t="e">
        <f>+VLOOKUP(L408,#REF!,4,0)</f>
        <v>#REF!</v>
      </c>
      <c r="S408" s="184" t="e">
        <f>IF(O408=1,(0.005*((P408/M408)*100)^2+0.5001*((P408/M408)*100)-0.0071)/100,IF(O408=1.5,(0.005*((P408/M408)*100)^2+0.4998*((P408/M408)*100)+0.0262)/100,IF(O408=2,(0.0049*((P408/M408)*100)^2+0.4861*((P408/M408)*100)+2.5407)/100,IF(O408=2.5,(0.0046*((P408/M408)*100)^2+0.4581*((P408/M408)*100)+8.1068)/100,IF(O408=3,(0.0041*((P408/M408)*100)^2+0.4092*((P408/M408)*100)+18.1041)/100,IF(O408=3.5,(0.0033*((P408/M408)*100)^2+0.3341*((P408/M408)*100)+33.199)/100,IF(O408=4,(0.0023*((P408/M408)*100)^2+0.24*((P408/M408)*100)+52.5274)/100,IF(O408=4.5,(0.0012*((P408/M408)*100)^2+0.1275*((P408/M408)*100)+75.153)/100))))))))</f>
        <v>#REF!</v>
      </c>
      <c r="T408" s="183" t="e">
        <f>+R408*S408</f>
        <v>#REF!</v>
      </c>
      <c r="U408" s="185" t="e">
        <f>+R408-T408</f>
        <v>#REF!</v>
      </c>
    </row>
    <row r="409" spans="12:21">
      <c r="L409" s="179" t="e">
        <f>#REF!</f>
        <v>#REF!</v>
      </c>
      <c r="M409" s="346" t="e">
        <f>VLOOKUP(L409,#REF!,2,0)</f>
        <v>#REF!</v>
      </c>
      <c r="N409" s="181" t="s">
        <v>103</v>
      </c>
      <c r="O409" s="181">
        <f t="shared" ref="O409" si="161">IF(N409="Excelente",1.5,IF(N409="Bueno",2,IF(N409="Intermedio",2.5,IF(N409="Regular",3,IF(N409="Deficiente",3.5,IF(N409="Malo",4,IF(N409="Muy malo",4.5,0)))))))</f>
        <v>2</v>
      </c>
      <c r="P409" s="169">
        <v>5</v>
      </c>
      <c r="Q409" s="186">
        <v>60</v>
      </c>
      <c r="R409" s="187" t="e">
        <f>+VLOOKUP(L409,#REF!,4,0)</f>
        <v>#REF!</v>
      </c>
      <c r="S409" s="188" t="e">
        <f t="shared" ref="S409" si="162">IF(O409=1,(0.005*((P409/M409)*100)^2+0.5001*((P409/M409)*100)-0.0071)/100,IF(O409=1.5,(0.005*((P409/M409)*100)^2+0.4998*((P409/M409)*100)+0.0262)/100,IF(O409=2,(0.0049*((P409/M409)*100)^2+0.4861*((P409/M409)*100)+2.5407)/100,IF(O409=2.5,(0.0046*((P409/M409)*100)^2+0.4581*((P409/M409)*100)+8.1068)/100,IF(O409=3,(0.0041*((P409/M409)*100)^2+0.4092*((P409/M409)*100)+18.1041)/100,IF(O409=3.5,(0.0033*((P409/M409)*100)^2+0.3341*((P409/M409)*100)+33.199)/100,IF(O409=4,(0.0023*((P409/M409)*100)^2+0.24*((P409/M409)*100)+52.5274)/100,IF(O409=4.5,(0.0012*((P409/M409)*100)^2+0.1275*((P409/M409)*100)+75.153)/100))))))))</f>
        <v>#REF!</v>
      </c>
      <c r="T409" s="187" t="e">
        <f t="shared" ref="T409" si="163">+R409*S409</f>
        <v>#REF!</v>
      </c>
      <c r="U409" s="189" t="e">
        <f t="shared" ref="U409" si="164">+R409-T409</f>
        <v>#REF!</v>
      </c>
    </row>
    <row r="410" spans="12:21" ht="15.75" thickBot="1">
      <c r="L410" s="3"/>
      <c r="R410" s="3"/>
      <c r="S410" s="3"/>
      <c r="T410" s="3"/>
      <c r="U410" s="3"/>
    </row>
    <row r="411" spans="12:21">
      <c r="L411" s="222" t="s">
        <v>283</v>
      </c>
      <c r="M411" s="223"/>
      <c r="N411" s="223"/>
      <c r="O411" s="223"/>
      <c r="P411" s="223"/>
      <c r="Q411" s="223"/>
      <c r="R411" s="223"/>
      <c r="S411" s="223"/>
      <c r="T411" s="223"/>
      <c r="U411" s="224"/>
    </row>
    <row r="412" spans="12:21" ht="45">
      <c r="L412" s="152" t="s">
        <v>145</v>
      </c>
      <c r="M412" s="153" t="s">
        <v>72</v>
      </c>
      <c r="N412" s="154" t="s">
        <v>73</v>
      </c>
      <c r="O412" s="155"/>
      <c r="P412" s="153" t="s">
        <v>74</v>
      </c>
      <c r="Q412" s="156" t="s">
        <v>18</v>
      </c>
      <c r="R412" s="157" t="s">
        <v>75</v>
      </c>
      <c r="S412" s="158" t="s">
        <v>76</v>
      </c>
      <c r="T412" s="159" t="s">
        <v>77</v>
      </c>
      <c r="U412" s="160" t="s">
        <v>78</v>
      </c>
    </row>
    <row r="413" spans="12:21" ht="30">
      <c r="L413" s="179" t="e">
        <f>#REF!</f>
        <v>#REF!</v>
      </c>
      <c r="M413" s="181" t="e">
        <f>VLOOKUP(L413,#REF!,2,0)</f>
        <v>#REF!</v>
      </c>
      <c r="N413" s="181" t="s">
        <v>103</v>
      </c>
      <c r="O413" s="181">
        <f t="shared" ref="O413:O416" si="165">IF(N413="Excelente",1.5,IF(N413="Bueno",2,IF(N413="Intermedio",2.5,IF(N413="Regular",3,IF(N413="Deficiente",3.5,IF(N413="Malo",4,IF(N413="Muy malo",4.5,0)))))))</f>
        <v>2</v>
      </c>
      <c r="P413" s="181">
        <v>9</v>
      </c>
      <c r="Q413" s="182">
        <v>20</v>
      </c>
      <c r="R413" s="183" t="e">
        <f>+VLOOKUP(L413,#REF!,4,0)</f>
        <v>#REF!</v>
      </c>
      <c r="S413" s="184" t="e">
        <f t="shared" ref="S413:S416" si="166">IF(O413=1,(0.005*((P413/M413)*100)^2+0.5001*((P413/M413)*100)-0.0071)/100,IF(O413=1.5,(0.005*((P413/M413)*100)^2+0.4998*((P413/M413)*100)+0.0262)/100,IF(O413=2,(0.0049*((P413/M413)*100)^2+0.4861*((P413/M413)*100)+2.5407)/100,IF(O413=2.5,(0.0046*((P413/M413)*100)^2+0.4581*((P413/M413)*100)+8.1068)/100,IF(O413=3,(0.0041*((P413/M413)*100)^2+0.4092*((P413/M413)*100)+18.1041)/100,IF(O413=3.5,(0.0033*((P413/M413)*100)^2+0.3341*((P413/M413)*100)+33.199)/100,IF(O413=4,(0.0023*((P413/M413)*100)^2+0.24*((P413/M413)*100)+52.5274)/100,IF(O413=4.5,(0.0012*((P413/M413)*100)^2+0.1275*((P413/M413)*100)+75.153)/100))))))))</f>
        <v>#REF!</v>
      </c>
      <c r="T413" s="183" t="e">
        <f t="shared" ref="T413:T416" si="167">+R413*S413</f>
        <v>#REF!</v>
      </c>
      <c r="U413" s="185" t="e">
        <f t="shared" ref="U413:U416" si="168">+R413-T413</f>
        <v>#REF!</v>
      </c>
    </row>
    <row r="414" spans="12:21" ht="30">
      <c r="L414" s="179" t="e">
        <f>#REF!</f>
        <v>#REF!</v>
      </c>
      <c r="M414" s="169" t="e">
        <f>VLOOKUP(L414,#REF!,2,0)</f>
        <v>#REF!</v>
      </c>
      <c r="N414" s="181" t="s">
        <v>103</v>
      </c>
      <c r="O414" s="181">
        <f t="shared" si="165"/>
        <v>2</v>
      </c>
      <c r="P414" s="169">
        <v>12</v>
      </c>
      <c r="Q414" s="186">
        <v>40</v>
      </c>
      <c r="R414" s="187" t="e">
        <f>+VLOOKUP(L414,#REF!,4,0)</f>
        <v>#REF!</v>
      </c>
      <c r="S414" s="188" t="e">
        <f t="shared" si="166"/>
        <v>#REF!</v>
      </c>
      <c r="T414" s="187" t="e">
        <f t="shared" si="167"/>
        <v>#REF!</v>
      </c>
      <c r="U414" s="189" t="e">
        <f t="shared" si="168"/>
        <v>#REF!</v>
      </c>
    </row>
    <row r="415" spans="12:21" ht="30">
      <c r="L415" s="179" t="e">
        <f>#REF!</f>
        <v>#REF!</v>
      </c>
      <c r="M415" s="181" t="e">
        <f>VLOOKUP(L415,#REF!,2,0)</f>
        <v>#REF!</v>
      </c>
      <c r="N415" s="181" t="s">
        <v>103</v>
      </c>
      <c r="O415" s="181">
        <f t="shared" si="165"/>
        <v>2</v>
      </c>
      <c r="P415" s="181">
        <v>12</v>
      </c>
      <c r="Q415" s="182">
        <v>60</v>
      </c>
      <c r="R415" s="183" t="e">
        <f>+VLOOKUP(L415,#REF!,4,0)</f>
        <v>#REF!</v>
      </c>
      <c r="S415" s="184" t="e">
        <f t="shared" si="166"/>
        <v>#REF!</v>
      </c>
      <c r="T415" s="183" t="e">
        <f t="shared" si="167"/>
        <v>#REF!</v>
      </c>
      <c r="U415" s="185" t="e">
        <f t="shared" si="168"/>
        <v>#REF!</v>
      </c>
    </row>
    <row r="416" spans="12:21" ht="30">
      <c r="L416" s="179" t="e">
        <f>#REF!</f>
        <v>#REF!</v>
      </c>
      <c r="M416" s="169" t="e">
        <f>VLOOKUP(L416,#REF!,2,0)</f>
        <v>#REF!</v>
      </c>
      <c r="N416" s="181" t="s">
        <v>103</v>
      </c>
      <c r="O416" s="181">
        <f t="shared" si="165"/>
        <v>2</v>
      </c>
      <c r="P416" s="169">
        <v>12</v>
      </c>
      <c r="Q416" s="186">
        <v>80</v>
      </c>
      <c r="R416" s="187" t="e">
        <f>+VLOOKUP(L416,#REF!,4,0)</f>
        <v>#REF!</v>
      </c>
      <c r="S416" s="188" t="e">
        <f t="shared" si="166"/>
        <v>#REF!</v>
      </c>
      <c r="T416" s="187" t="e">
        <f t="shared" si="167"/>
        <v>#REF!</v>
      </c>
      <c r="U416" s="189" t="e">
        <f t="shared" si="168"/>
        <v>#REF!</v>
      </c>
    </row>
    <row r="417" spans="12:33" ht="15.75" thickBot="1">
      <c r="L417" s="3"/>
      <c r="R417" s="3"/>
      <c r="S417" s="3"/>
      <c r="T417" s="3"/>
      <c r="U417" s="3"/>
    </row>
    <row r="418" spans="12:33">
      <c r="L418" s="222" t="s">
        <v>284</v>
      </c>
      <c r="M418" s="223"/>
      <c r="N418" s="223"/>
      <c r="O418" s="223"/>
      <c r="P418" s="223"/>
      <c r="Q418" s="223"/>
      <c r="R418" s="223"/>
      <c r="S418" s="223"/>
      <c r="T418" s="223"/>
      <c r="U418" s="224"/>
    </row>
    <row r="419" spans="12:33" ht="45">
      <c r="L419" s="152" t="s">
        <v>145</v>
      </c>
      <c r="M419" s="153" t="s">
        <v>72</v>
      </c>
      <c r="N419" s="154" t="s">
        <v>73</v>
      </c>
      <c r="O419" s="155"/>
      <c r="P419" s="153" t="s">
        <v>74</v>
      </c>
      <c r="Q419" s="156" t="s">
        <v>18</v>
      </c>
      <c r="R419" s="157" t="s">
        <v>75</v>
      </c>
      <c r="S419" s="158" t="s">
        <v>76</v>
      </c>
      <c r="T419" s="159" t="s">
        <v>77</v>
      </c>
      <c r="U419" s="160" t="s">
        <v>78</v>
      </c>
    </row>
    <row r="420" spans="12:33">
      <c r="L420" s="179" t="e">
        <f>#REF!</f>
        <v>#REF!</v>
      </c>
      <c r="M420" s="181" t="e">
        <f>VLOOKUP(L420,#REF!,2,0)</f>
        <v>#REF!</v>
      </c>
      <c r="N420" s="181" t="s">
        <v>103</v>
      </c>
      <c r="O420" s="181">
        <f t="shared" ref="O420:O421" si="169">IF(N420="Excelente",1.5,IF(N420="Bueno",2,IF(N420="Intermedio",2.5,IF(N420="Regular",3,IF(N420="Deficiente",3.5,IF(N420="Malo",4,IF(N420="Muy malo",4.5,0)))))))</f>
        <v>2</v>
      </c>
      <c r="P420" s="169">
        <v>12</v>
      </c>
      <c r="Q420" s="182">
        <v>40</v>
      </c>
      <c r="R420" s="183" t="e">
        <f>+VLOOKUP(L420,#REF!,4,0)</f>
        <v>#REF!</v>
      </c>
      <c r="S420" s="184" t="e">
        <f t="shared" ref="S420:S421" si="170">IF(O420=1,(0.005*((P420/M420)*100)^2+0.5001*((P420/M420)*100)-0.0071)/100,IF(O420=1.5,(0.005*((P420/M420)*100)^2+0.4998*((P420/M420)*100)+0.0262)/100,IF(O420=2,(0.0049*((P420/M420)*100)^2+0.4861*((P420/M420)*100)+2.5407)/100,IF(O420=2.5,(0.0046*((P420/M420)*100)^2+0.4581*((P420/M420)*100)+8.1068)/100,IF(O420=3,(0.0041*((P420/M420)*100)^2+0.4092*((P420/M420)*100)+18.1041)/100,IF(O420=3.5,(0.0033*((P420/M420)*100)^2+0.3341*((P420/M420)*100)+33.199)/100,IF(O420=4,(0.0023*((P420/M420)*100)^2+0.24*((P420/M420)*100)+52.5274)/100,IF(O420=4.5,(0.0012*((P420/M420)*100)^2+0.1275*((P420/M420)*100)+75.153)/100))))))))</f>
        <v>#REF!</v>
      </c>
      <c r="T420" s="183" t="e">
        <f t="shared" ref="T420:T421" si="171">+R420*S420</f>
        <v>#REF!</v>
      </c>
      <c r="U420" s="185" t="e">
        <f t="shared" ref="U420:U421" si="172">+R420-T420</f>
        <v>#REF!</v>
      </c>
    </row>
    <row r="421" spans="12:33">
      <c r="L421" s="179" t="e">
        <f>#REF!</f>
        <v>#REF!</v>
      </c>
      <c r="M421" s="169" t="e">
        <f>VLOOKUP(L421,#REF!,2,0)</f>
        <v>#REF!</v>
      </c>
      <c r="N421" s="181" t="s">
        <v>103</v>
      </c>
      <c r="O421" s="181">
        <f t="shared" si="169"/>
        <v>2</v>
      </c>
      <c r="P421" s="169">
        <v>12</v>
      </c>
      <c r="Q421" s="186">
        <v>60</v>
      </c>
      <c r="R421" s="187" t="e">
        <f>+VLOOKUP(L421,#REF!,4,0)</f>
        <v>#REF!</v>
      </c>
      <c r="S421" s="188" t="e">
        <f t="shared" si="170"/>
        <v>#REF!</v>
      </c>
      <c r="T421" s="187" t="e">
        <f t="shared" si="171"/>
        <v>#REF!</v>
      </c>
      <c r="U421" s="189" t="e">
        <f t="shared" si="172"/>
        <v>#REF!</v>
      </c>
    </row>
    <row r="422" spans="12:33" ht="15.75" thickBot="1"/>
    <row r="423" spans="12:33">
      <c r="L423" s="222" t="s">
        <v>285</v>
      </c>
      <c r="M423" s="223"/>
      <c r="N423" s="223"/>
      <c r="O423" s="223"/>
      <c r="P423" s="223"/>
      <c r="Q423" s="223"/>
      <c r="R423" s="223"/>
      <c r="S423" s="223"/>
      <c r="T423" s="223"/>
      <c r="U423" s="224"/>
    </row>
    <row r="424" spans="12:33" ht="45">
      <c r="L424" s="152" t="s">
        <v>145</v>
      </c>
      <c r="M424" s="153" t="s">
        <v>72</v>
      </c>
      <c r="N424" s="154" t="s">
        <v>73</v>
      </c>
      <c r="O424" s="155"/>
      <c r="P424" s="153" t="s">
        <v>74</v>
      </c>
      <c r="Q424" s="156" t="s">
        <v>18</v>
      </c>
      <c r="R424" s="157" t="s">
        <v>75</v>
      </c>
      <c r="S424" s="158" t="s">
        <v>76</v>
      </c>
      <c r="T424" s="159" t="s">
        <v>77</v>
      </c>
      <c r="U424" s="160" t="s">
        <v>78</v>
      </c>
    </row>
    <row r="425" spans="12:33">
      <c r="L425" s="179" t="e">
        <f>#REF!</f>
        <v>#REF!</v>
      </c>
      <c r="M425" s="181" t="e">
        <f>VLOOKUP(L425,#REF!,2,0)</f>
        <v>#REF!</v>
      </c>
      <c r="N425" s="181" t="s">
        <v>103</v>
      </c>
      <c r="O425" s="181">
        <f t="shared" ref="O425" si="173">IF(N425="Excelente",1.5,IF(N425="Bueno",2,IF(N425="Intermedio",2.5,IF(N425="Regular",3,IF(N425="Deficiente",3.5,IF(N425="Malo",4,IF(N425="Muy malo",4.5,0)))))))</f>
        <v>2</v>
      </c>
      <c r="P425" s="169">
        <v>5</v>
      </c>
      <c r="Q425" s="182">
        <v>20</v>
      </c>
      <c r="R425" s="183" t="e">
        <f>+VLOOKUP(L425,#REF!,4,0)</f>
        <v>#REF!</v>
      </c>
      <c r="S425" s="184" t="e">
        <f t="shared" ref="S425" si="174">IF(O425=1,(0.005*((P425/M425)*100)^2+0.5001*((P425/M425)*100)-0.0071)/100,IF(O425=1.5,(0.005*((P425/M425)*100)^2+0.4998*((P425/M425)*100)+0.0262)/100,IF(O425=2,(0.0049*((P425/M425)*100)^2+0.4861*((P425/M425)*100)+2.5407)/100,IF(O425=2.5,(0.0046*((P425/M425)*100)^2+0.4581*((P425/M425)*100)+8.1068)/100,IF(O425=3,(0.0041*((P425/M425)*100)^2+0.4092*((P425/M425)*100)+18.1041)/100,IF(O425=3.5,(0.0033*((P425/M425)*100)^2+0.3341*((P425/M425)*100)+33.199)/100,IF(O425=4,(0.0023*((P425/M425)*100)^2+0.24*((P425/M425)*100)+52.5274)/100,IF(O425=4.5,(0.0012*((P425/M425)*100)^2+0.1275*((P425/M425)*100)+75.153)/100))))))))</f>
        <v>#REF!</v>
      </c>
      <c r="T425" s="183" t="e">
        <f t="shared" ref="T425" si="175">+R425*S425</f>
        <v>#REF!</v>
      </c>
      <c r="U425" s="185" t="e">
        <f t="shared" ref="U425" si="176">+R425-T425</f>
        <v>#REF!</v>
      </c>
    </row>
    <row r="426" spans="12:33">
      <c r="AG426" s="343" t="s">
        <v>273</v>
      </c>
    </row>
  </sheetData>
  <sheetProtection algorithmName="SHA-512" hashValue="Y/erfV/Pe1SHWFpfEKLJHA/TuYPm5Jt6b2qyCFyeVrtkWqYCOhGSIZIJMzpfygr5/2jBe/+rSMgT3oTtMJHLYw==" saltValue="KBtFFR2jZIYFz+A4ZdwoFQ==" spinCount="100000" sheet="1" objects="1" scenarios="1" selectLockedCells="1" selectUnlockedCells="1"/>
  <mergeCells count="27">
    <mergeCell ref="F238:F239"/>
    <mergeCell ref="G238:J238"/>
    <mergeCell ref="N239:O239"/>
    <mergeCell ref="F254:F255"/>
    <mergeCell ref="G254:J254"/>
    <mergeCell ref="N255:O255"/>
    <mergeCell ref="F2:H3"/>
    <mergeCell ref="I2:Q2"/>
    <mergeCell ref="I3:Q3"/>
    <mergeCell ref="F6:F7"/>
    <mergeCell ref="G6:J6"/>
    <mergeCell ref="L6:U6"/>
    <mergeCell ref="N7:O7"/>
    <mergeCell ref="G211:J211"/>
    <mergeCell ref="G129:J129"/>
    <mergeCell ref="G150:J150"/>
    <mergeCell ref="W6:AF6"/>
    <mergeCell ref="Y7:Z7"/>
    <mergeCell ref="L195:U195"/>
    <mergeCell ref="L210:U210"/>
    <mergeCell ref="F68:F69"/>
    <mergeCell ref="G68:J68"/>
    <mergeCell ref="W48:AF48"/>
    <mergeCell ref="W76:AF76"/>
    <mergeCell ref="F198:F199"/>
    <mergeCell ref="G198:J198"/>
    <mergeCell ref="G108:J108"/>
  </mergeCells>
  <dataValidations disablePrompts="1" count="1">
    <dataValidation type="list" allowBlank="1" showInputMessage="1" showErrorMessage="1" sqref="N408:N409 N290:N293 N283:N286 N276:N279 N297:N300 N323:N325 N329:N331 N316:N319 N342:N344 N309:N312 N355:N357 N361 N304:N305 N371:N372 N377:N380 N385:N388 N398:N399 N403:N404 N413:N416 N420:N421 N335:N338 N348:N351 N365:N367 N392:N394 N425" xr:uid="{00000000-0002-0000-0400-000000000000}">
      <formula1>"Malo, Regular, Bueno, Excelente"</formula1>
    </dataValidation>
  </dataValidations>
  <pageMargins left="0.7" right="0.7" top="0.75" bottom="0.75" header="0.3" footer="0.3"/>
  <pageSetup orientation="portrait" horizontalDpi="4294967293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79998168889431442"/>
  </sheetPr>
  <dimension ref="A2:BX90"/>
  <sheetViews>
    <sheetView showGridLines="0" topLeftCell="A27" zoomScale="85" zoomScaleNormal="85" workbookViewId="0">
      <selection activeCell="S70" sqref="S70"/>
    </sheetView>
  </sheetViews>
  <sheetFormatPr defaultColWidth="0" defaultRowHeight="0" customHeight="1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4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8.28515625" style="73" bestFit="1" customWidth="1"/>
    <col min="18" max="18" width="10.28515625" style="73" customWidth="1"/>
    <col min="19" max="19" width="14.5703125" style="73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 customWidth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69"/>
      <c r="C2" s="70"/>
      <c r="D2" s="603" t="s">
        <v>0</v>
      </c>
      <c r="E2" s="604"/>
      <c r="F2" s="604"/>
      <c r="G2" s="604"/>
      <c r="H2" s="604"/>
      <c r="I2" s="604"/>
      <c r="J2" s="604"/>
      <c r="K2" s="604"/>
      <c r="L2" s="605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 t="s">
        <v>4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</row>
    <row r="5" spans="2:28" s="84" customFormat="1" ht="21.75" customHeight="1">
      <c r="B5" s="609" t="s">
        <v>6</v>
      </c>
      <c r="C5" s="610"/>
      <c r="D5" s="610"/>
      <c r="E5" s="610"/>
      <c r="F5" s="611"/>
      <c r="G5" s="612" t="s">
        <v>7</v>
      </c>
      <c r="H5" s="610"/>
      <c r="I5" s="610"/>
      <c r="J5" s="610"/>
      <c r="K5" s="611"/>
      <c r="L5" s="612" t="s">
        <v>8</v>
      </c>
      <c r="M5" s="610"/>
      <c r="N5" s="613"/>
    </row>
    <row r="6" spans="2:28" ht="12.75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16</v>
      </c>
      <c r="P6" s="88"/>
      <c r="Q6" s="90">
        <f>SUM(C8:C24)</f>
        <v>730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294" t="s">
        <v>12</v>
      </c>
      <c r="L7" s="119" t="s">
        <v>13</v>
      </c>
      <c r="M7" s="294" t="s">
        <v>14</v>
      </c>
      <c r="N7" s="295" t="s">
        <v>15</v>
      </c>
      <c r="O7" s="88" t="s">
        <v>25</v>
      </c>
      <c r="P7" s="88"/>
      <c r="Q7" s="90" t="e">
        <f>SUM(D8:D24)</f>
        <v>#REF!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 ht="12.75">
      <c r="B8" s="96">
        <v>1</v>
      </c>
      <c r="C8" s="97">
        <f>Puntajes!Q212</f>
        <v>20</v>
      </c>
      <c r="D8" s="98" t="e">
        <f>Puntajes!U212</f>
        <v>#REF!</v>
      </c>
      <c r="E8" s="99" t="e">
        <f t="shared" ref="E8:E24" si="0">IF(C8&gt;0,+$K$8+$K$9*C8,0)</f>
        <v>#REF!</v>
      </c>
      <c r="F8" s="99" t="e">
        <f t="shared" ref="F8:F24" si="1">IF($L$9&gt;0,+$L$8*C8^$L$9,0)</f>
        <v>#REF!</v>
      </c>
      <c r="G8" s="99" t="e">
        <f t="shared" ref="G8:G24" si="2">IF(C8&gt;0,+$M$8*EXP($M$9*C8),0)</f>
        <v>#REF!</v>
      </c>
      <c r="H8" s="99" t="e">
        <f t="shared" ref="H8:H24" si="3">IF(C8&gt;0,+$N$8+$N$9*LN(C8),0)</f>
        <v>#REF!</v>
      </c>
      <c r="I8" s="88"/>
      <c r="J8" s="101" t="s">
        <v>36</v>
      </c>
      <c r="K8" s="102" t="e">
        <f>IF((Q20*Q10-Q6^2)&gt;0,(Q7*Q10-Q6*Q8)/(Q20*Q10-Q6^2),0)</f>
        <v>#REF!</v>
      </c>
      <c r="L8" s="102" t="e">
        <f>IF(C8=0,0,EXP((Q17*Q18-Q16*Q14)/(Q17^2-Q20*Q14)))</f>
        <v>#REF!</v>
      </c>
      <c r="M8" s="102" t="e">
        <f>IF(C8=0,0,EXP((Q13*Q6-Q16*Q10)/(Q6^2-Q20*Q10)))</f>
        <v>#REF!</v>
      </c>
      <c r="N8" s="103" t="e">
        <f>IF(Q20&gt;0,(Q7-N9*Q17)/Q20,0)</f>
        <v>#REF!</v>
      </c>
      <c r="O8" s="88" t="s">
        <v>37</v>
      </c>
      <c r="P8" s="88"/>
      <c r="Q8" s="90" t="e">
        <f>+S25</f>
        <v>#REF!</v>
      </c>
      <c r="R8" s="88"/>
      <c r="S8" s="90" t="e">
        <f t="shared" ref="S8:S24" si="4">+C8*D8</f>
        <v>#REF!</v>
      </c>
      <c r="T8" s="90">
        <f t="shared" ref="T8:U23" si="5">(C8)^2</f>
        <v>400</v>
      </c>
      <c r="U8" s="90" t="e">
        <f t="shared" si="5"/>
        <v>#REF!</v>
      </c>
      <c r="V8" s="73">
        <f t="shared" ref="V8:V24" si="6">IF(C8&gt;0,LN(C8),0)</f>
        <v>2.9957322735539909</v>
      </c>
      <c r="W8" s="73">
        <f t="shared" ref="W8:W24" si="7">(V8)^2</f>
        <v>8.9744118548129634</v>
      </c>
      <c r="X8" s="73" t="e">
        <f t="shared" ref="X8:X24" si="8">IF(D8&gt;0,LN(D8),0)</f>
        <v>#REF!</v>
      </c>
      <c r="Y8" s="73" t="e">
        <f t="shared" ref="Y8:Y24" si="9">(X8)^2</f>
        <v>#REF!</v>
      </c>
      <c r="Z8" s="73" t="e">
        <f t="shared" ref="Z8:Z24" si="10">+X8*C8</f>
        <v>#REF!</v>
      </c>
      <c r="AA8" s="73" t="e">
        <f t="shared" ref="AA8:AA24" si="11">+D8*V8</f>
        <v>#REF!</v>
      </c>
      <c r="AB8" s="73" t="e">
        <f>+V8*X8</f>
        <v>#REF!</v>
      </c>
    </row>
    <row r="9" spans="2:28" ht="12.75">
      <c r="B9" s="96">
        <v>2</v>
      </c>
      <c r="C9" s="97">
        <f>Puntajes!Q213</f>
        <v>28</v>
      </c>
      <c r="D9" s="98" t="e">
        <f>Puntajes!U213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IF((Q20*Q10-Q6^2)&gt;0,(Q20*Q8-Q6*Q7)/(Q20*Q10-Q6^2),0)</f>
        <v>#REF!</v>
      </c>
      <c r="L9" s="104" t="e">
        <f>IF(Q17&gt;0,(Q16-Q20*LN(L8))/Q17,0)</f>
        <v>#REF!</v>
      </c>
      <c r="M9" s="104" t="e">
        <f>IF(Q6&gt;0,(Q16-Q20*LN(M8))/Q6,0)</f>
        <v>#REF!</v>
      </c>
      <c r="N9" s="103" t="e">
        <f>IF((Q20*Q14-Q17^2)&gt;0,(Q20*Q19-Q17*Q7)/(Q20*Q14-Q17^2),0)</f>
        <v>#REF!</v>
      </c>
      <c r="O9" s="88"/>
      <c r="P9" s="88"/>
      <c r="Q9" s="90"/>
      <c r="R9" s="88"/>
      <c r="S9" s="90" t="e">
        <f t="shared" si="4"/>
        <v>#REF!</v>
      </c>
      <c r="T9" s="90">
        <f t="shared" si="5"/>
        <v>784</v>
      </c>
      <c r="U9" s="90" t="e">
        <f t="shared" si="5"/>
        <v>#REF!</v>
      </c>
      <c r="V9" s="73">
        <f t="shared" si="6"/>
        <v>3.3322045101752038</v>
      </c>
      <c r="W9" s="73">
        <f t="shared" si="7"/>
        <v>11.10358689763197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24" si="12">+V9*X9</f>
        <v>#REF!</v>
      </c>
    </row>
    <row r="10" spans="2:28" ht="14.25">
      <c r="B10" s="96">
        <v>3</v>
      </c>
      <c r="C10" s="97">
        <f>Puntajes!Q214</f>
        <v>36</v>
      </c>
      <c r="D10" s="98" t="e">
        <f>Puntajes!U214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IF(((Q20*Q10-Q6^2)*(Q20*Q11-Q7^2))^0.5&gt;0,(Q20*Q8-Q6*Q7)/((Q20*Q10-Q6^2)*(Q20*Q11-Q7^2))^0.5,0)</f>
        <v>#REF!</v>
      </c>
      <c r="L10" s="104" t="e">
        <f>IF((Q20*Q14-Q17^2)*(Q20*Q15-Q16^2)&gt;0,(Q20*Q18-Q17*Q16)/((Q20*Q14-Q17^2)*(Q20*Q15-Q16^2))^0.5,0)</f>
        <v>#REF!</v>
      </c>
      <c r="M10" s="104" t="e">
        <f>IF((Q20*Q10-Q6^2)*(Q20*Q15-Q16^2)&gt;0,(Q20*Q13-Q6*Q16)/((Q20*Q10-Q6^2)*(Q20*Q15-Q16^2))^0.5,0)</f>
        <v>#REF!</v>
      </c>
      <c r="N10" s="105" t="e">
        <f>IF(C8=0,0,(Q20*Q19-Q17*Q7)/((Q20*Q14-Q17^2)*(Q20*Q11-Q7^2))^0.5)</f>
        <v>#REF!</v>
      </c>
      <c r="O10" s="88" t="s">
        <v>40</v>
      </c>
      <c r="P10" s="88"/>
      <c r="Q10" s="90">
        <f>SUM(T8:T24)</f>
        <v>36928</v>
      </c>
      <c r="R10" s="88"/>
      <c r="S10" s="90" t="e">
        <f t="shared" si="4"/>
        <v>#REF!</v>
      </c>
      <c r="T10" s="90">
        <f t="shared" si="5"/>
        <v>1296</v>
      </c>
      <c r="U10" s="90" t="e">
        <f t="shared" si="5"/>
        <v>#REF!</v>
      </c>
      <c r="V10" s="73">
        <f t="shared" si="6"/>
        <v>3.5835189384561099</v>
      </c>
      <c r="W10" s="73">
        <f t="shared" si="7"/>
        <v>12.841607982273604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Puntajes!Q215</f>
        <v>21</v>
      </c>
      <c r="D11" s="98" t="e">
        <f>Puntajes!U215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107" t="e">
        <f>(L10)^2</f>
        <v>#REF!</v>
      </c>
      <c r="M11" s="107" t="e">
        <f>(M10)^2</f>
        <v>#REF!</v>
      </c>
      <c r="N11" s="108" t="e">
        <f>N10^2</f>
        <v>#REF!</v>
      </c>
      <c r="O11" s="88" t="s">
        <v>42</v>
      </c>
      <c r="P11" s="88"/>
      <c r="Q11" s="90" t="e">
        <f>SUM(U8:U24)</f>
        <v>#REF!</v>
      </c>
      <c r="R11" s="88"/>
      <c r="S11" s="90" t="e">
        <f t="shared" si="4"/>
        <v>#REF!</v>
      </c>
      <c r="T11" s="90">
        <f t="shared" si="5"/>
        <v>441</v>
      </c>
      <c r="U11" s="90" t="e">
        <f t="shared" si="5"/>
        <v>#REF!</v>
      </c>
      <c r="V11" s="73">
        <f t="shared" si="6"/>
        <v>3.044522437723423</v>
      </c>
      <c r="W11" s="73">
        <f t="shared" si="7"/>
        <v>9.2691168738013747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 ht="12.75">
      <c r="B12" s="96">
        <v>5</v>
      </c>
      <c r="C12" s="97">
        <f>Puntajes!Q216</f>
        <v>29</v>
      </c>
      <c r="D12" s="98" t="e">
        <f>Puntajes!U216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/>
      <c r="P12" s="88"/>
      <c r="Q12" s="90"/>
      <c r="R12" s="88"/>
      <c r="S12" s="90" t="e">
        <f t="shared" si="4"/>
        <v>#REF!</v>
      </c>
      <c r="T12" s="90">
        <f t="shared" si="5"/>
        <v>841</v>
      </c>
      <c r="U12" s="90" t="e">
        <f t="shared" si="5"/>
        <v>#REF!</v>
      </c>
      <c r="V12" s="73">
        <f t="shared" si="6"/>
        <v>3.3672958299864741</v>
      </c>
      <c r="W12" s="73">
        <f t="shared" si="7"/>
        <v>11.338681206644297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 ht="12.75">
      <c r="B13" s="96">
        <v>6</v>
      </c>
      <c r="C13" s="97">
        <f>Puntajes!Q217</f>
        <v>37</v>
      </c>
      <c r="D13" s="98" t="e">
        <f>Puntajes!U217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43</v>
      </c>
      <c r="P13" s="88"/>
      <c r="Q13" s="90" t="e">
        <f>+Z25</f>
        <v>#REF!</v>
      </c>
      <c r="R13" s="88"/>
      <c r="S13" s="90" t="e">
        <f t="shared" si="4"/>
        <v>#REF!</v>
      </c>
      <c r="T13" s="90">
        <f t="shared" si="5"/>
        <v>1369</v>
      </c>
      <c r="U13" s="90" t="e">
        <f t="shared" si="5"/>
        <v>#REF!</v>
      </c>
      <c r="V13" s="73">
        <f t="shared" si="6"/>
        <v>3.6109179126442243</v>
      </c>
      <c r="W13" s="73">
        <f t="shared" si="7"/>
        <v>13.038728171854922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4.25">
      <c r="B14" s="96">
        <v>7</v>
      </c>
      <c r="C14" s="97">
        <f>Puntajes!Q218</f>
        <v>24</v>
      </c>
      <c r="D14" s="98" t="e">
        <f>Puntajes!U218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44</v>
      </c>
      <c r="P14" s="88"/>
      <c r="Q14" s="90">
        <f>SUM(W8:W24)</f>
        <v>232.49541246931756</v>
      </c>
      <c r="R14" s="88"/>
      <c r="S14" s="90" t="e">
        <f t="shared" si="4"/>
        <v>#REF!</v>
      </c>
      <c r="T14" s="90">
        <f t="shared" si="5"/>
        <v>576</v>
      </c>
      <c r="U14" s="90" t="e">
        <f t="shared" si="5"/>
        <v>#REF!</v>
      </c>
      <c r="V14" s="73">
        <f t="shared" si="6"/>
        <v>3.1780538303479458</v>
      </c>
      <c r="W14" s="73">
        <f t="shared" si="7"/>
        <v>10.100026148589249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4.25">
      <c r="B15" s="96">
        <v>8</v>
      </c>
      <c r="C15" s="97">
        <f>Puntajes!Q219</f>
        <v>32</v>
      </c>
      <c r="D15" s="98" t="e">
        <f>Puntajes!U219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45</v>
      </c>
      <c r="P15" s="88"/>
      <c r="Q15" s="90" t="e">
        <f>SUM(Y8:Y24)</f>
        <v>#REF!</v>
      </c>
      <c r="R15" s="88"/>
      <c r="S15" s="90" t="e">
        <f t="shared" si="4"/>
        <v>#REF!</v>
      </c>
      <c r="T15" s="90">
        <f t="shared" si="5"/>
        <v>1024</v>
      </c>
      <c r="U15" s="90" t="e">
        <f t="shared" si="5"/>
        <v>#REF!</v>
      </c>
      <c r="V15" s="73">
        <f t="shared" si="6"/>
        <v>3.4657359027997265</v>
      </c>
      <c r="W15" s="73">
        <f t="shared" si="7"/>
        <v>12.011325347955035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 ht="12.75">
      <c r="B16" s="96">
        <v>9</v>
      </c>
      <c r="C16" s="97">
        <f>Puntajes!Q220</f>
        <v>40</v>
      </c>
      <c r="D16" s="98" t="e">
        <f>Puntajes!U220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46</v>
      </c>
      <c r="P16" s="88"/>
      <c r="Q16" s="90" t="e">
        <f>SUM(X8:X24)</f>
        <v>#REF!</v>
      </c>
      <c r="R16" s="88"/>
      <c r="S16" s="90" t="e">
        <f t="shared" si="4"/>
        <v>#REF!</v>
      </c>
      <c r="T16" s="90">
        <f t="shared" si="5"/>
        <v>1600</v>
      </c>
      <c r="U16" s="90" t="e">
        <f t="shared" si="5"/>
        <v>#REF!</v>
      </c>
      <c r="V16" s="73">
        <f t="shared" si="6"/>
        <v>3.6888794541139363</v>
      </c>
      <c r="W16" s="73">
        <f t="shared" si="7"/>
        <v>13.607831626983932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 ht="12.75">
      <c r="B17" s="96">
        <v>10</v>
      </c>
      <c r="C17" s="97">
        <f>Puntajes!Q221</f>
        <v>39</v>
      </c>
      <c r="D17" s="98" t="e">
        <f>Puntajes!U221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47</v>
      </c>
      <c r="P17" s="88"/>
      <c r="Q17" s="90">
        <f>SUM(V8:V24)</f>
        <v>62.481311043928329</v>
      </c>
      <c r="R17" s="88"/>
      <c r="S17" s="90" t="e">
        <f t="shared" si="4"/>
        <v>#REF!</v>
      </c>
      <c r="T17" s="90">
        <f t="shared" si="5"/>
        <v>1521</v>
      </c>
      <c r="U17" s="90" t="e">
        <f t="shared" si="5"/>
        <v>#REF!</v>
      </c>
      <c r="V17" s="73">
        <f t="shared" si="6"/>
        <v>3.6635616461296463</v>
      </c>
      <c r="W17" s="73">
        <f t="shared" si="7"/>
        <v>13.421683934992164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 ht="12.75">
      <c r="B18" s="96">
        <v>11</v>
      </c>
      <c r="C18" s="97">
        <f>Puntajes!Q222</f>
        <v>47</v>
      </c>
      <c r="D18" s="98" t="e">
        <f>Puntajes!U222</f>
        <v>#REF!</v>
      </c>
      <c r="E18" s="99" t="e">
        <f t="shared" si="0"/>
        <v>#REF!</v>
      </c>
      <c r="F18" s="99" t="e">
        <f t="shared" si="1"/>
        <v>#REF!</v>
      </c>
      <c r="G18" s="99" t="e">
        <f t="shared" si="2"/>
        <v>#REF!</v>
      </c>
      <c r="H18" s="99" t="e">
        <f t="shared" si="3"/>
        <v>#REF!</v>
      </c>
      <c r="I18" s="88"/>
      <c r="N18" s="89"/>
      <c r="O18" s="88" t="s">
        <v>48</v>
      </c>
      <c r="P18" s="88"/>
      <c r="Q18" s="90" t="e">
        <f>+AB25</f>
        <v>#REF!</v>
      </c>
      <c r="R18" s="88"/>
      <c r="S18" s="90" t="e">
        <f t="shared" si="4"/>
        <v>#REF!</v>
      </c>
      <c r="T18" s="90">
        <f t="shared" si="5"/>
        <v>2209</v>
      </c>
      <c r="U18" s="90" t="e">
        <f t="shared" si="5"/>
        <v>#REF!</v>
      </c>
      <c r="V18" s="73">
        <f t="shared" si="6"/>
        <v>3.8501476017100584</v>
      </c>
      <c r="W18" s="73">
        <f t="shared" si="7"/>
        <v>14.823636554953715</v>
      </c>
      <c r="X18" s="73" t="e">
        <f t="shared" si="8"/>
        <v>#REF!</v>
      </c>
      <c r="Y18" s="73" t="e">
        <f t="shared" si="9"/>
        <v>#REF!</v>
      </c>
      <c r="Z18" s="73" t="e">
        <f t="shared" si="10"/>
        <v>#REF!</v>
      </c>
      <c r="AA18" s="73" t="e">
        <f t="shared" si="11"/>
        <v>#REF!</v>
      </c>
      <c r="AB18" s="73" t="e">
        <f t="shared" si="12"/>
        <v>#REF!</v>
      </c>
    </row>
    <row r="19" spans="2:28" ht="12.75">
      <c r="B19" s="96">
        <v>12</v>
      </c>
      <c r="C19" s="97">
        <f>Puntajes!Q223</f>
        <v>48</v>
      </c>
      <c r="D19" s="98" t="e">
        <f>Puntajes!U223</f>
        <v>#REF!</v>
      </c>
      <c r="E19" s="99" t="e">
        <f t="shared" si="0"/>
        <v>#REF!</v>
      </c>
      <c r="F19" s="99" t="e">
        <f t="shared" si="1"/>
        <v>#REF!</v>
      </c>
      <c r="G19" s="99" t="e">
        <f t="shared" si="2"/>
        <v>#REF!</v>
      </c>
      <c r="H19" s="99" t="e">
        <f t="shared" si="3"/>
        <v>#REF!</v>
      </c>
      <c r="I19" s="88"/>
      <c r="N19" s="89"/>
      <c r="O19" s="88" t="s">
        <v>49</v>
      </c>
      <c r="P19" s="88"/>
      <c r="Q19" s="90" t="e">
        <f>+AA25</f>
        <v>#REF!</v>
      </c>
      <c r="R19" s="88"/>
      <c r="S19" s="90" t="e">
        <f t="shared" si="4"/>
        <v>#REF!</v>
      </c>
      <c r="T19" s="90">
        <f t="shared" si="5"/>
        <v>2304</v>
      </c>
      <c r="U19" s="90" t="e">
        <f t="shared" si="5"/>
        <v>#REF!</v>
      </c>
      <c r="V19" s="73">
        <f t="shared" si="6"/>
        <v>3.8712010109078911</v>
      </c>
      <c r="W19" s="73">
        <f t="shared" si="7"/>
        <v>14.986197266854278</v>
      </c>
      <c r="X19" s="73" t="e">
        <f t="shared" si="8"/>
        <v>#REF!</v>
      </c>
      <c r="Y19" s="73" t="e">
        <f t="shared" si="9"/>
        <v>#REF!</v>
      </c>
      <c r="Z19" s="73" t="e">
        <f t="shared" si="10"/>
        <v>#REF!</v>
      </c>
      <c r="AA19" s="73" t="e">
        <f t="shared" si="11"/>
        <v>#REF!</v>
      </c>
      <c r="AB19" s="73" t="e">
        <f t="shared" si="12"/>
        <v>#REF!</v>
      </c>
    </row>
    <row r="20" spans="2:28" ht="12.75">
      <c r="B20" s="96">
        <v>13</v>
      </c>
      <c r="C20" s="97">
        <f>Puntajes!Q227</f>
        <v>51</v>
      </c>
      <c r="D20" s="98" t="e">
        <f>Puntajes!U227</f>
        <v>#REF!</v>
      </c>
      <c r="E20" s="99" t="e">
        <f t="shared" si="0"/>
        <v>#REF!</v>
      </c>
      <c r="F20" s="99" t="e">
        <f t="shared" si="1"/>
        <v>#REF!</v>
      </c>
      <c r="G20" s="99" t="e">
        <f t="shared" si="2"/>
        <v>#REF!</v>
      </c>
      <c r="H20" s="99" t="e">
        <f t="shared" si="3"/>
        <v>#REF!</v>
      </c>
      <c r="I20" s="88"/>
      <c r="N20" s="89"/>
      <c r="O20" s="88" t="s">
        <v>50</v>
      </c>
      <c r="P20" s="88"/>
      <c r="Q20" s="90">
        <f>COUNTA(C8:C24)</f>
        <v>17</v>
      </c>
      <c r="R20" s="88"/>
      <c r="S20" s="90" t="e">
        <f t="shared" si="4"/>
        <v>#REF!</v>
      </c>
      <c r="T20" s="90">
        <f t="shared" si="5"/>
        <v>2601</v>
      </c>
      <c r="U20" s="90" t="e">
        <f t="shared" si="5"/>
        <v>#REF!</v>
      </c>
      <c r="V20" s="73">
        <f t="shared" si="6"/>
        <v>3.9318256327243257</v>
      </c>
      <c r="W20" s="73">
        <f t="shared" si="7"/>
        <v>15.459252806148044</v>
      </c>
      <c r="X20" s="73" t="e">
        <f t="shared" si="8"/>
        <v>#REF!</v>
      </c>
      <c r="Y20" s="73" t="e">
        <f t="shared" si="9"/>
        <v>#REF!</v>
      </c>
      <c r="Z20" s="73" t="e">
        <f t="shared" si="10"/>
        <v>#REF!</v>
      </c>
      <c r="AA20" s="73" t="e">
        <f t="shared" si="11"/>
        <v>#REF!</v>
      </c>
      <c r="AB20" s="73" t="e">
        <f t="shared" si="12"/>
        <v>#REF!</v>
      </c>
    </row>
    <row r="21" spans="2:28" ht="12.75">
      <c r="B21" s="96">
        <v>14</v>
      </c>
      <c r="C21" s="97">
        <f>Puntajes!Q228</f>
        <v>55</v>
      </c>
      <c r="D21" s="98" t="e">
        <f>Puntajes!U228</f>
        <v>#REF!</v>
      </c>
      <c r="E21" s="99" t="e">
        <f t="shared" si="0"/>
        <v>#REF!</v>
      </c>
      <c r="F21" s="99" t="e">
        <f t="shared" si="1"/>
        <v>#REF!</v>
      </c>
      <c r="G21" s="99" t="e">
        <f t="shared" si="2"/>
        <v>#REF!</v>
      </c>
      <c r="H21" s="99" t="e">
        <f t="shared" si="3"/>
        <v>#REF!</v>
      </c>
      <c r="I21" s="88"/>
      <c r="N21" s="89"/>
      <c r="O21" s="88"/>
      <c r="P21" s="88"/>
      <c r="Q21" s="90"/>
      <c r="R21" s="88"/>
      <c r="S21" s="90" t="e">
        <f t="shared" si="4"/>
        <v>#REF!</v>
      </c>
      <c r="T21" s="90">
        <f t="shared" si="5"/>
        <v>3025</v>
      </c>
      <c r="U21" s="90" t="e">
        <f t="shared" si="5"/>
        <v>#REF!</v>
      </c>
      <c r="V21" s="73">
        <f t="shared" si="6"/>
        <v>4.0073331852324712</v>
      </c>
      <c r="W21" s="73">
        <f t="shared" si="7"/>
        <v>16.058719257465423</v>
      </c>
      <c r="X21" s="73" t="e">
        <f t="shared" si="8"/>
        <v>#REF!</v>
      </c>
      <c r="Y21" s="73" t="e">
        <f t="shared" si="9"/>
        <v>#REF!</v>
      </c>
      <c r="Z21" s="73" t="e">
        <f t="shared" si="10"/>
        <v>#REF!</v>
      </c>
      <c r="AA21" s="73" t="e">
        <f t="shared" si="11"/>
        <v>#REF!</v>
      </c>
      <c r="AB21" s="73" t="e">
        <f t="shared" si="12"/>
        <v>#REF!</v>
      </c>
    </row>
    <row r="22" spans="2:28" ht="12.75">
      <c r="B22" s="96">
        <v>15</v>
      </c>
      <c r="C22" s="97">
        <f>Puntajes!Q229</f>
        <v>59</v>
      </c>
      <c r="D22" s="98" t="e">
        <f>Puntajes!U229</f>
        <v>#REF!</v>
      </c>
      <c r="E22" s="99" t="e">
        <f t="shared" si="0"/>
        <v>#REF!</v>
      </c>
      <c r="F22" s="99" t="e">
        <f t="shared" si="1"/>
        <v>#REF!</v>
      </c>
      <c r="G22" s="99" t="e">
        <f t="shared" si="2"/>
        <v>#REF!</v>
      </c>
      <c r="H22" s="99" t="e">
        <f t="shared" si="3"/>
        <v>#REF!</v>
      </c>
      <c r="I22" s="88"/>
      <c r="N22" s="89"/>
      <c r="O22" s="88"/>
      <c r="P22" s="88"/>
      <c r="Q22" s="90"/>
      <c r="R22" s="88"/>
      <c r="S22" s="90" t="e">
        <f t="shared" si="4"/>
        <v>#REF!</v>
      </c>
      <c r="T22" s="90">
        <f t="shared" si="5"/>
        <v>3481</v>
      </c>
      <c r="U22" s="90" t="e">
        <f t="shared" si="5"/>
        <v>#REF!</v>
      </c>
      <c r="V22" s="73">
        <f t="shared" si="6"/>
        <v>4.0775374439057197</v>
      </c>
      <c r="W22" s="73">
        <f t="shared" si="7"/>
        <v>16.626311606453189</v>
      </c>
      <c r="X22" s="73" t="e">
        <f t="shared" si="8"/>
        <v>#REF!</v>
      </c>
      <c r="Y22" s="73" t="e">
        <f t="shared" si="9"/>
        <v>#REF!</v>
      </c>
      <c r="Z22" s="73" t="e">
        <f t="shared" si="10"/>
        <v>#REF!</v>
      </c>
      <c r="AA22" s="73" t="e">
        <f t="shared" si="11"/>
        <v>#REF!</v>
      </c>
      <c r="AB22" s="73" t="e">
        <f t="shared" si="12"/>
        <v>#REF!</v>
      </c>
    </row>
    <row r="23" spans="2:28" ht="12.75">
      <c r="B23" s="96">
        <v>16</v>
      </c>
      <c r="C23" s="97">
        <f>Puntajes!Q233</f>
        <v>80</v>
      </c>
      <c r="D23" s="98" t="e">
        <f>Puntajes!U233</f>
        <v>#REF!</v>
      </c>
      <c r="E23" s="99" t="e">
        <f t="shared" si="0"/>
        <v>#REF!</v>
      </c>
      <c r="F23" s="99" t="e">
        <f t="shared" si="1"/>
        <v>#REF!</v>
      </c>
      <c r="G23" s="99" t="e">
        <f t="shared" si="2"/>
        <v>#REF!</v>
      </c>
      <c r="H23" s="99" t="e">
        <f t="shared" si="3"/>
        <v>#REF!</v>
      </c>
      <c r="I23" s="88"/>
      <c r="N23" s="89"/>
      <c r="O23" s="88"/>
      <c r="P23" s="88"/>
      <c r="Q23" s="90"/>
      <c r="R23" s="88"/>
      <c r="S23" s="90" t="e">
        <f t="shared" si="4"/>
        <v>#REF!</v>
      </c>
      <c r="T23" s="90">
        <f t="shared" si="5"/>
        <v>6400</v>
      </c>
      <c r="U23" s="90" t="e">
        <f t="shared" si="5"/>
        <v>#REF!</v>
      </c>
      <c r="V23" s="73">
        <f t="shared" si="6"/>
        <v>4.3820266346738812</v>
      </c>
      <c r="W23" s="73">
        <f t="shared" si="7"/>
        <v>19.202157426991302</v>
      </c>
      <c r="X23" s="73" t="e">
        <f t="shared" si="8"/>
        <v>#REF!</v>
      </c>
      <c r="Y23" s="73" t="e">
        <f t="shared" si="9"/>
        <v>#REF!</v>
      </c>
      <c r="Z23" s="73" t="e">
        <f t="shared" si="10"/>
        <v>#REF!</v>
      </c>
      <c r="AA23" s="73" t="e">
        <f t="shared" si="11"/>
        <v>#REF!</v>
      </c>
      <c r="AB23" s="73" t="e">
        <f t="shared" si="12"/>
        <v>#REF!</v>
      </c>
    </row>
    <row r="24" spans="2:28" ht="12.75">
      <c r="B24" s="96">
        <v>17</v>
      </c>
      <c r="C24" s="97">
        <f>Puntajes!Q234</f>
        <v>84</v>
      </c>
      <c r="D24" s="98" t="e">
        <f>Puntajes!U234</f>
        <v>#REF!</v>
      </c>
      <c r="E24" s="99" t="e">
        <f t="shared" si="0"/>
        <v>#REF!</v>
      </c>
      <c r="F24" s="99" t="e">
        <f t="shared" si="1"/>
        <v>#REF!</v>
      </c>
      <c r="G24" s="99" t="e">
        <f t="shared" si="2"/>
        <v>#REF!</v>
      </c>
      <c r="H24" s="99" t="e">
        <f t="shared" si="3"/>
        <v>#REF!</v>
      </c>
      <c r="I24" s="88"/>
      <c r="N24" s="89"/>
      <c r="O24" s="88"/>
      <c r="P24" s="88"/>
      <c r="Q24" s="90"/>
      <c r="R24" s="88"/>
      <c r="S24" s="90" t="e">
        <f t="shared" si="4"/>
        <v>#REF!</v>
      </c>
      <c r="T24" s="90">
        <f t="shared" ref="T24:U24" si="13">(C24)^2</f>
        <v>7056</v>
      </c>
      <c r="U24" s="90" t="e">
        <f t="shared" si="13"/>
        <v>#REF!</v>
      </c>
      <c r="V24" s="73">
        <f t="shared" si="6"/>
        <v>4.4308167988433134</v>
      </c>
      <c r="W24" s="73">
        <f t="shared" si="7"/>
        <v>19.632137504912105</v>
      </c>
      <c r="X24" s="73" t="e">
        <f t="shared" si="8"/>
        <v>#REF!</v>
      </c>
      <c r="Y24" s="73" t="e">
        <f t="shared" si="9"/>
        <v>#REF!</v>
      </c>
      <c r="Z24" s="73" t="e">
        <f t="shared" si="10"/>
        <v>#REF!</v>
      </c>
      <c r="AA24" s="73" t="e">
        <f t="shared" si="11"/>
        <v>#REF!</v>
      </c>
      <c r="AB24" s="73" t="e">
        <f t="shared" si="12"/>
        <v>#REF!</v>
      </c>
    </row>
    <row r="25" spans="2:28" ht="12.75">
      <c r="B25" s="114"/>
      <c r="C25" s="114"/>
      <c r="I25" s="109"/>
      <c r="O25" s="109"/>
      <c r="P25" s="109"/>
      <c r="Q25" s="110"/>
      <c r="R25" s="109"/>
      <c r="S25" s="110" t="e">
        <f t="shared" ref="S25:AB25" si="14">SUM(S8:S24)</f>
        <v>#REF!</v>
      </c>
      <c r="T25" s="110">
        <f t="shared" si="14"/>
        <v>36928</v>
      </c>
      <c r="U25" s="110" t="e">
        <f t="shared" si="14"/>
        <v>#REF!</v>
      </c>
      <c r="V25" s="111">
        <f t="shared" si="14"/>
        <v>62.481311043928329</v>
      </c>
      <c r="W25" s="111">
        <f t="shared" si="14"/>
        <v>232.49541246931756</v>
      </c>
      <c r="X25" s="111" t="e">
        <f t="shared" si="14"/>
        <v>#REF!</v>
      </c>
      <c r="Y25" s="111" t="e">
        <f t="shared" si="14"/>
        <v>#REF!</v>
      </c>
      <c r="Z25" s="111" t="e">
        <f t="shared" si="14"/>
        <v>#REF!</v>
      </c>
      <c r="AA25" s="111" t="e">
        <f t="shared" si="14"/>
        <v>#REF!</v>
      </c>
      <c r="AB25" s="111" t="e">
        <f t="shared" si="14"/>
        <v>#REF!</v>
      </c>
    </row>
    <row r="26" spans="2:28" ht="14.25">
      <c r="B26" s="114"/>
      <c r="C26" s="114"/>
      <c r="I26" s="88"/>
      <c r="O26" s="88"/>
      <c r="P26" s="88"/>
      <c r="Q26" s="90"/>
      <c r="R26" s="88"/>
      <c r="S26" s="90" t="s">
        <v>26</v>
      </c>
      <c r="T26" s="90" t="s">
        <v>27</v>
      </c>
      <c r="U26" s="90" t="s">
        <v>28</v>
      </c>
      <c r="V26" s="73" t="s">
        <v>29</v>
      </c>
      <c r="W26" s="73" t="s">
        <v>30</v>
      </c>
      <c r="X26" s="73" t="s">
        <v>31</v>
      </c>
      <c r="Y26" s="73" t="s">
        <v>32</v>
      </c>
      <c r="Z26" s="73" t="s">
        <v>33</v>
      </c>
      <c r="AA26" s="73" t="s">
        <v>34</v>
      </c>
      <c r="AB26" s="73" t="s">
        <v>35</v>
      </c>
    </row>
    <row r="27" spans="2:28" ht="12.75">
      <c r="B27" s="114"/>
      <c r="C27" s="114"/>
      <c r="I27" s="88"/>
      <c r="J27" s="88"/>
      <c r="K27" s="88"/>
      <c r="L27" s="90"/>
      <c r="M27" s="88"/>
      <c r="N27" s="90"/>
      <c r="O27" s="90"/>
      <c r="P27" s="90"/>
    </row>
    <row r="28" spans="2:28" ht="12.75">
      <c r="B28" s="114"/>
      <c r="C28" s="114"/>
      <c r="I28" s="88"/>
      <c r="J28" s="88"/>
      <c r="K28" s="88"/>
      <c r="L28" s="90"/>
      <c r="M28" s="88"/>
      <c r="N28" s="90"/>
      <c r="O28" s="90"/>
      <c r="P28" s="90"/>
    </row>
    <row r="29" spans="2:28" ht="12.75">
      <c r="B29" s="114"/>
      <c r="C29" s="114"/>
      <c r="I29" s="88"/>
      <c r="J29" s="88"/>
      <c r="K29" s="88"/>
      <c r="L29" s="90"/>
      <c r="M29" s="88"/>
      <c r="N29" s="90"/>
      <c r="O29" s="90"/>
      <c r="P29" s="90"/>
    </row>
    <row r="30" spans="2:28" ht="12.75">
      <c r="B30" s="114"/>
      <c r="C30" s="114"/>
      <c r="I30" s="88"/>
      <c r="J30" s="88"/>
      <c r="K30" s="88"/>
      <c r="L30" s="90"/>
      <c r="M30" s="88"/>
      <c r="N30" s="90"/>
      <c r="O30" s="90"/>
      <c r="P30" s="90"/>
    </row>
    <row r="31" spans="2:28" ht="6.75" customHeight="1">
      <c r="B31" s="112"/>
      <c r="C31" s="114"/>
      <c r="D31" s="115"/>
      <c r="E31" s="116"/>
      <c r="F31" s="116"/>
      <c r="G31" s="116"/>
      <c r="H31" s="116"/>
      <c r="I31" s="88"/>
      <c r="J31" s="88"/>
      <c r="K31" s="88"/>
      <c r="L31" s="90"/>
      <c r="M31" s="88"/>
      <c r="N31" s="90"/>
      <c r="O31" s="90"/>
      <c r="P31" s="90"/>
    </row>
    <row r="32" spans="2:28" ht="23.25" customHeight="1">
      <c r="B32" s="602" t="s">
        <v>51</v>
      </c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90"/>
      <c r="O32" s="90"/>
      <c r="P32" s="90"/>
    </row>
    <row r="33" spans="2:16" ht="12.75">
      <c r="B33" s="114"/>
      <c r="C33" s="114"/>
      <c r="D33" s="115"/>
      <c r="E33" s="116"/>
      <c r="F33" s="116"/>
      <c r="G33" s="116"/>
      <c r="H33" s="116"/>
      <c r="I33" s="88"/>
      <c r="J33" s="88"/>
      <c r="K33" s="88"/>
      <c r="L33" s="90"/>
      <c r="M33" s="88"/>
      <c r="N33" s="90"/>
      <c r="O33" s="90"/>
      <c r="P33" s="90"/>
    </row>
    <row r="34" spans="2:16" ht="12.75">
      <c r="B34" s="117" t="s">
        <v>10</v>
      </c>
      <c r="C34" s="118" t="s">
        <v>52</v>
      </c>
      <c r="D34" s="119" t="s">
        <v>12</v>
      </c>
      <c r="E34" s="119" t="s">
        <v>13</v>
      </c>
      <c r="F34" s="119" t="s">
        <v>14</v>
      </c>
      <c r="G34" s="120" t="s">
        <v>15</v>
      </c>
      <c r="H34" s="73"/>
      <c r="I34" s="117" t="s">
        <v>10</v>
      </c>
      <c r="J34" s="118" t="s">
        <v>52</v>
      </c>
      <c r="K34" s="119" t="s">
        <v>12</v>
      </c>
      <c r="L34" s="119" t="s">
        <v>13</v>
      </c>
      <c r="M34" s="119" t="s">
        <v>14</v>
      </c>
      <c r="N34" s="120" t="s">
        <v>15</v>
      </c>
      <c r="O34" s="90"/>
      <c r="P34" s="90"/>
    </row>
    <row r="35" spans="2:16" ht="12.75">
      <c r="B35" s="122">
        <v>1</v>
      </c>
      <c r="C35" s="121"/>
      <c r="D35" s="123" t="e">
        <f t="shared" ref="D35:D84" si="15">+$K$8+$K$9*B35</f>
        <v>#REF!</v>
      </c>
      <c r="E35" s="123" t="e">
        <f t="shared" ref="E35:E84" si="16">IF($L$9&gt;0,+$L$8*B35^$L$9,0)</f>
        <v>#REF!</v>
      </c>
      <c r="F35" s="123" t="e">
        <f t="shared" ref="F35:F84" si="17">IF(B35&gt;0,+$M$8*EXP($M$9*B35),0)</f>
        <v>#REF!</v>
      </c>
      <c r="G35" s="124" t="e">
        <f t="shared" ref="G35:G84" si="18">IF(B35&gt;0,+$N$8+$N$9*LN(B35),0)</f>
        <v>#REF!</v>
      </c>
      <c r="H35" s="73"/>
      <c r="I35" s="122">
        <v>51</v>
      </c>
      <c r="J35" s="125"/>
      <c r="K35" s="123" t="e">
        <f t="shared" ref="K35:K83" si="19">+$K$8+$K$9*I35</f>
        <v>#REF!</v>
      </c>
      <c r="L35" s="123" t="e">
        <f t="shared" ref="L35:L84" si="20">IF($L$9&gt;0,+$L$8*I35^$L$9,0)</f>
        <v>#REF!</v>
      </c>
      <c r="M35" s="123" t="e">
        <f t="shared" ref="M35:M84" si="21">IF(I35&gt;0,+$M$8*EXP($M$9*I35),0)</f>
        <v>#REF!</v>
      </c>
      <c r="N35" s="124" t="e">
        <f t="shared" ref="N35:N84" si="22">IF(I35&gt;0,+$N$8+$N$9*LN(I35),0)</f>
        <v>#REF!</v>
      </c>
      <c r="O35" s="90"/>
      <c r="P35" s="90"/>
    </row>
    <row r="36" spans="2:16" ht="12.75">
      <c r="B36" s="122">
        <v>2</v>
      </c>
      <c r="C36" s="121"/>
      <c r="D36" s="123" t="e">
        <f t="shared" si="15"/>
        <v>#REF!</v>
      </c>
      <c r="E36" s="123" t="e">
        <f t="shared" si="16"/>
        <v>#REF!</v>
      </c>
      <c r="F36" s="123" t="e">
        <f t="shared" si="17"/>
        <v>#REF!</v>
      </c>
      <c r="G36" s="124" t="e">
        <f t="shared" si="18"/>
        <v>#REF!</v>
      </c>
      <c r="H36" s="73"/>
      <c r="I36" s="122">
        <v>52</v>
      </c>
      <c r="J36" s="125"/>
      <c r="K36" s="123" t="e">
        <f t="shared" si="19"/>
        <v>#REF!</v>
      </c>
      <c r="L36" s="123" t="e">
        <f t="shared" si="20"/>
        <v>#REF!</v>
      </c>
      <c r="M36" s="123" t="e">
        <f t="shared" si="21"/>
        <v>#REF!</v>
      </c>
      <c r="N36" s="124" t="e">
        <f t="shared" si="22"/>
        <v>#REF!</v>
      </c>
      <c r="O36" s="90"/>
      <c r="P36" s="90"/>
    </row>
    <row r="37" spans="2:16" ht="12.75">
      <c r="B37" s="122">
        <v>3</v>
      </c>
      <c r="C37" s="121"/>
      <c r="D37" s="123" t="e">
        <f t="shared" si="15"/>
        <v>#REF!</v>
      </c>
      <c r="E37" s="123" t="e">
        <f t="shared" si="16"/>
        <v>#REF!</v>
      </c>
      <c r="F37" s="123" t="e">
        <f t="shared" si="17"/>
        <v>#REF!</v>
      </c>
      <c r="G37" s="124" t="e">
        <f t="shared" si="18"/>
        <v>#REF!</v>
      </c>
      <c r="H37" s="73"/>
      <c r="I37" s="122">
        <v>53</v>
      </c>
      <c r="J37" s="125"/>
      <c r="K37" s="123" t="e">
        <f t="shared" si="19"/>
        <v>#REF!</v>
      </c>
      <c r="L37" s="123" t="e">
        <f t="shared" si="20"/>
        <v>#REF!</v>
      </c>
      <c r="M37" s="123" t="e">
        <f t="shared" si="21"/>
        <v>#REF!</v>
      </c>
      <c r="N37" s="124" t="e">
        <f t="shared" si="22"/>
        <v>#REF!</v>
      </c>
      <c r="O37" s="90"/>
      <c r="P37" s="90"/>
    </row>
    <row r="38" spans="2:16" ht="12.75">
      <c r="B38" s="122">
        <v>4</v>
      </c>
      <c r="C38" s="121"/>
      <c r="D38" s="123" t="e">
        <f t="shared" si="15"/>
        <v>#REF!</v>
      </c>
      <c r="E38" s="123" t="e">
        <f t="shared" si="16"/>
        <v>#REF!</v>
      </c>
      <c r="F38" s="123" t="e">
        <f t="shared" si="17"/>
        <v>#REF!</v>
      </c>
      <c r="G38" s="124" t="e">
        <f t="shared" si="18"/>
        <v>#REF!</v>
      </c>
      <c r="H38" s="73"/>
      <c r="I38" s="122">
        <v>54</v>
      </c>
      <c r="J38" s="125"/>
      <c r="K38" s="123" t="e">
        <f t="shared" si="19"/>
        <v>#REF!</v>
      </c>
      <c r="L38" s="123" t="e">
        <f t="shared" si="20"/>
        <v>#REF!</v>
      </c>
      <c r="M38" s="123" t="e">
        <f t="shared" si="21"/>
        <v>#REF!</v>
      </c>
      <c r="N38" s="124" t="e">
        <f t="shared" si="22"/>
        <v>#REF!</v>
      </c>
      <c r="O38" s="90"/>
      <c r="P38" s="90"/>
    </row>
    <row r="39" spans="2:16" ht="12.75">
      <c r="B39" s="122">
        <v>5</v>
      </c>
      <c r="C39" s="121"/>
      <c r="D39" s="123" t="e">
        <f t="shared" si="15"/>
        <v>#REF!</v>
      </c>
      <c r="E39" s="123" t="e">
        <f t="shared" si="16"/>
        <v>#REF!</v>
      </c>
      <c r="F39" s="123" t="e">
        <f t="shared" si="17"/>
        <v>#REF!</v>
      </c>
      <c r="G39" s="124" t="e">
        <f t="shared" si="18"/>
        <v>#REF!</v>
      </c>
      <c r="H39" s="73"/>
      <c r="I39" s="122">
        <v>55</v>
      </c>
      <c r="J39" s="125"/>
      <c r="K39" s="123" t="e">
        <f t="shared" si="19"/>
        <v>#REF!</v>
      </c>
      <c r="L39" s="123" t="e">
        <f t="shared" si="20"/>
        <v>#REF!</v>
      </c>
      <c r="M39" s="123" t="e">
        <f t="shared" si="21"/>
        <v>#REF!</v>
      </c>
      <c r="N39" s="124" t="e">
        <f t="shared" si="22"/>
        <v>#REF!</v>
      </c>
      <c r="O39" s="90"/>
      <c r="P39" s="90"/>
    </row>
    <row r="40" spans="2:16" ht="12.75">
      <c r="B40" s="122">
        <v>6</v>
      </c>
      <c r="C40" s="121"/>
      <c r="D40" s="123" t="e">
        <f t="shared" si="15"/>
        <v>#REF!</v>
      </c>
      <c r="E40" s="123" t="e">
        <f t="shared" si="16"/>
        <v>#REF!</v>
      </c>
      <c r="F40" s="123" t="e">
        <f t="shared" si="17"/>
        <v>#REF!</v>
      </c>
      <c r="G40" s="124" t="e">
        <f t="shared" si="18"/>
        <v>#REF!</v>
      </c>
      <c r="H40" s="73"/>
      <c r="I40" s="122">
        <v>56</v>
      </c>
      <c r="J40" s="125"/>
      <c r="K40" s="123" t="e">
        <f t="shared" si="19"/>
        <v>#REF!</v>
      </c>
      <c r="L40" s="123" t="e">
        <f t="shared" si="20"/>
        <v>#REF!</v>
      </c>
      <c r="M40" s="123" t="e">
        <f t="shared" si="21"/>
        <v>#REF!</v>
      </c>
      <c r="N40" s="124" t="e">
        <f t="shared" si="22"/>
        <v>#REF!</v>
      </c>
    </row>
    <row r="41" spans="2:16" ht="12.75">
      <c r="B41" s="122">
        <v>7</v>
      </c>
      <c r="C41" s="121"/>
      <c r="D41" s="123" t="e">
        <f t="shared" si="15"/>
        <v>#REF!</v>
      </c>
      <c r="E41" s="123" t="e">
        <f t="shared" si="16"/>
        <v>#REF!</v>
      </c>
      <c r="F41" s="123" t="e">
        <f t="shared" si="17"/>
        <v>#REF!</v>
      </c>
      <c r="G41" s="124" t="e">
        <f t="shared" si="18"/>
        <v>#REF!</v>
      </c>
      <c r="H41" s="73"/>
      <c r="I41" s="122">
        <v>57</v>
      </c>
      <c r="J41" s="125"/>
      <c r="K41" s="123" t="e">
        <f t="shared" si="19"/>
        <v>#REF!</v>
      </c>
      <c r="L41" s="123" t="e">
        <f t="shared" si="20"/>
        <v>#REF!</v>
      </c>
      <c r="M41" s="123" t="e">
        <f t="shared" si="21"/>
        <v>#REF!</v>
      </c>
      <c r="N41" s="124" t="e">
        <f t="shared" si="22"/>
        <v>#REF!</v>
      </c>
    </row>
    <row r="42" spans="2:16" ht="12.75">
      <c r="B42" s="122">
        <v>8</v>
      </c>
      <c r="C42" s="121"/>
      <c r="D42" s="123" t="e">
        <f t="shared" si="15"/>
        <v>#REF!</v>
      </c>
      <c r="E42" s="123" t="e">
        <f t="shared" si="16"/>
        <v>#REF!</v>
      </c>
      <c r="F42" s="123" t="e">
        <f t="shared" si="17"/>
        <v>#REF!</v>
      </c>
      <c r="G42" s="124" t="e">
        <f t="shared" si="18"/>
        <v>#REF!</v>
      </c>
      <c r="H42" s="73"/>
      <c r="I42" s="122">
        <v>58</v>
      </c>
      <c r="J42" s="125"/>
      <c r="K42" s="123" t="e">
        <f t="shared" si="19"/>
        <v>#REF!</v>
      </c>
      <c r="L42" s="123" t="e">
        <f t="shared" si="20"/>
        <v>#REF!</v>
      </c>
      <c r="M42" s="123" t="e">
        <f t="shared" si="21"/>
        <v>#REF!</v>
      </c>
      <c r="N42" s="124" t="e">
        <f t="shared" si="22"/>
        <v>#REF!</v>
      </c>
    </row>
    <row r="43" spans="2:16" ht="12.75">
      <c r="B43" s="122">
        <v>9</v>
      </c>
      <c r="C43" s="121"/>
      <c r="D43" s="123" t="e">
        <f t="shared" si="15"/>
        <v>#REF!</v>
      </c>
      <c r="E43" s="123" t="e">
        <f t="shared" si="16"/>
        <v>#REF!</v>
      </c>
      <c r="F43" s="123" t="e">
        <f t="shared" si="17"/>
        <v>#REF!</v>
      </c>
      <c r="G43" s="124" t="e">
        <f t="shared" si="18"/>
        <v>#REF!</v>
      </c>
      <c r="H43" s="73"/>
      <c r="I43" s="122">
        <v>59</v>
      </c>
      <c r="J43" s="125"/>
      <c r="K43" s="123" t="e">
        <f t="shared" si="19"/>
        <v>#REF!</v>
      </c>
      <c r="L43" s="123" t="e">
        <f t="shared" si="20"/>
        <v>#REF!</v>
      </c>
      <c r="M43" s="123" t="e">
        <f t="shared" si="21"/>
        <v>#REF!</v>
      </c>
      <c r="N43" s="124" t="e">
        <f t="shared" si="22"/>
        <v>#REF!</v>
      </c>
    </row>
    <row r="44" spans="2:16" ht="12.75">
      <c r="B44" s="122">
        <v>10</v>
      </c>
      <c r="C44" s="121"/>
      <c r="D44" s="123" t="e">
        <f t="shared" si="15"/>
        <v>#REF!</v>
      </c>
      <c r="E44" s="123" t="e">
        <f t="shared" si="16"/>
        <v>#REF!</v>
      </c>
      <c r="F44" s="123" t="e">
        <f t="shared" si="17"/>
        <v>#REF!</v>
      </c>
      <c r="G44" s="124" t="e">
        <f t="shared" si="18"/>
        <v>#REF!</v>
      </c>
      <c r="H44" s="73"/>
      <c r="I44" s="122">
        <v>60</v>
      </c>
      <c r="J44" s="125"/>
      <c r="K44" s="123" t="e">
        <f t="shared" si="19"/>
        <v>#REF!</v>
      </c>
      <c r="L44" s="123" t="e">
        <f t="shared" si="20"/>
        <v>#REF!</v>
      </c>
      <c r="M44" s="123" t="e">
        <f t="shared" si="21"/>
        <v>#REF!</v>
      </c>
      <c r="N44" s="124" t="e">
        <f t="shared" si="22"/>
        <v>#REF!</v>
      </c>
    </row>
    <row r="45" spans="2:16" ht="12.75">
      <c r="B45" s="122">
        <v>11</v>
      </c>
      <c r="C45" s="121"/>
      <c r="D45" s="123" t="e">
        <f t="shared" si="15"/>
        <v>#REF!</v>
      </c>
      <c r="E45" s="123" t="e">
        <f t="shared" si="16"/>
        <v>#REF!</v>
      </c>
      <c r="F45" s="123" t="e">
        <f t="shared" si="17"/>
        <v>#REF!</v>
      </c>
      <c r="G45" s="124" t="e">
        <f t="shared" si="18"/>
        <v>#REF!</v>
      </c>
      <c r="H45" s="73"/>
      <c r="I45" s="122">
        <v>61</v>
      </c>
      <c r="J45" s="125"/>
      <c r="K45" s="123" t="e">
        <f t="shared" si="19"/>
        <v>#REF!</v>
      </c>
      <c r="L45" s="123" t="e">
        <f t="shared" si="20"/>
        <v>#REF!</v>
      </c>
      <c r="M45" s="123" t="e">
        <f t="shared" si="21"/>
        <v>#REF!</v>
      </c>
      <c r="N45" s="124" t="e">
        <f t="shared" si="22"/>
        <v>#REF!</v>
      </c>
    </row>
    <row r="46" spans="2:16" ht="12.75">
      <c r="B46" s="122">
        <v>12</v>
      </c>
      <c r="C46" s="121"/>
      <c r="D46" s="123" t="e">
        <f t="shared" si="15"/>
        <v>#REF!</v>
      </c>
      <c r="E46" s="123" t="e">
        <f t="shared" si="16"/>
        <v>#REF!</v>
      </c>
      <c r="F46" s="123" t="e">
        <f t="shared" si="17"/>
        <v>#REF!</v>
      </c>
      <c r="G46" s="124" t="e">
        <f t="shared" si="18"/>
        <v>#REF!</v>
      </c>
      <c r="H46" s="73"/>
      <c r="I46" s="122">
        <v>62</v>
      </c>
      <c r="J46" s="125"/>
      <c r="K46" s="123" t="e">
        <f t="shared" si="19"/>
        <v>#REF!</v>
      </c>
      <c r="L46" s="123" t="e">
        <f t="shared" si="20"/>
        <v>#REF!</v>
      </c>
      <c r="M46" s="123" t="e">
        <f t="shared" si="21"/>
        <v>#REF!</v>
      </c>
      <c r="N46" s="124" t="e">
        <f t="shared" si="22"/>
        <v>#REF!</v>
      </c>
    </row>
    <row r="47" spans="2:16" ht="12.75">
      <c r="B47" s="122">
        <v>13</v>
      </c>
      <c r="C47" s="121"/>
      <c r="D47" s="123" t="e">
        <f t="shared" si="15"/>
        <v>#REF!</v>
      </c>
      <c r="E47" s="123" t="e">
        <f t="shared" si="16"/>
        <v>#REF!</v>
      </c>
      <c r="F47" s="123" t="e">
        <f t="shared" si="17"/>
        <v>#REF!</v>
      </c>
      <c r="G47" s="124" t="e">
        <f t="shared" si="18"/>
        <v>#REF!</v>
      </c>
      <c r="H47" s="73"/>
      <c r="I47" s="122">
        <v>63</v>
      </c>
      <c r="J47" s="125"/>
      <c r="K47" s="123" t="e">
        <f t="shared" si="19"/>
        <v>#REF!</v>
      </c>
      <c r="L47" s="123" t="e">
        <f t="shared" si="20"/>
        <v>#REF!</v>
      </c>
      <c r="M47" s="123" t="e">
        <f t="shared" si="21"/>
        <v>#REF!</v>
      </c>
      <c r="N47" s="124" t="e">
        <f t="shared" si="22"/>
        <v>#REF!</v>
      </c>
    </row>
    <row r="48" spans="2:16" ht="12.75">
      <c r="B48" s="122">
        <v>14</v>
      </c>
      <c r="C48" s="121"/>
      <c r="D48" s="123" t="e">
        <f t="shared" si="15"/>
        <v>#REF!</v>
      </c>
      <c r="E48" s="123" t="e">
        <f t="shared" si="16"/>
        <v>#REF!</v>
      </c>
      <c r="F48" s="123" t="e">
        <f t="shared" si="17"/>
        <v>#REF!</v>
      </c>
      <c r="G48" s="124" t="e">
        <f t="shared" si="18"/>
        <v>#REF!</v>
      </c>
      <c r="H48" s="73"/>
      <c r="I48" s="122">
        <v>64</v>
      </c>
      <c r="J48" s="125"/>
      <c r="K48" s="123" t="e">
        <f t="shared" si="19"/>
        <v>#REF!</v>
      </c>
      <c r="L48" s="123" t="e">
        <f t="shared" si="20"/>
        <v>#REF!</v>
      </c>
      <c r="M48" s="123" t="e">
        <f t="shared" si="21"/>
        <v>#REF!</v>
      </c>
      <c r="N48" s="124" t="e">
        <f t="shared" si="22"/>
        <v>#REF!</v>
      </c>
    </row>
    <row r="49" spans="2:14" ht="12.75">
      <c r="B49" s="122">
        <v>15</v>
      </c>
      <c r="C49" s="121"/>
      <c r="D49" s="123" t="e">
        <f t="shared" si="15"/>
        <v>#REF!</v>
      </c>
      <c r="E49" s="123" t="e">
        <f t="shared" si="16"/>
        <v>#REF!</v>
      </c>
      <c r="F49" s="123" t="e">
        <f t="shared" si="17"/>
        <v>#REF!</v>
      </c>
      <c r="G49" s="124" t="e">
        <f t="shared" si="18"/>
        <v>#REF!</v>
      </c>
      <c r="H49" s="73"/>
      <c r="I49" s="122">
        <v>65</v>
      </c>
      <c r="J49" s="125"/>
      <c r="K49" s="123" t="e">
        <f t="shared" si="19"/>
        <v>#REF!</v>
      </c>
      <c r="L49" s="123" t="e">
        <f t="shared" si="20"/>
        <v>#REF!</v>
      </c>
      <c r="M49" s="123" t="e">
        <f t="shared" si="21"/>
        <v>#REF!</v>
      </c>
      <c r="N49" s="124" t="e">
        <f t="shared" si="22"/>
        <v>#REF!</v>
      </c>
    </row>
    <row r="50" spans="2:14" ht="12.75">
      <c r="B50" s="122">
        <v>16</v>
      </c>
      <c r="C50" s="121"/>
      <c r="D50" s="123" t="e">
        <f t="shared" si="15"/>
        <v>#REF!</v>
      </c>
      <c r="E50" s="123" t="e">
        <f t="shared" si="16"/>
        <v>#REF!</v>
      </c>
      <c r="F50" s="123" t="e">
        <f t="shared" si="17"/>
        <v>#REF!</v>
      </c>
      <c r="G50" s="124" t="e">
        <f t="shared" si="18"/>
        <v>#REF!</v>
      </c>
      <c r="H50" s="73"/>
      <c r="I50" s="122">
        <v>66</v>
      </c>
      <c r="J50" s="125"/>
      <c r="K50" s="123" t="e">
        <f t="shared" si="19"/>
        <v>#REF!</v>
      </c>
      <c r="L50" s="123" t="e">
        <f t="shared" si="20"/>
        <v>#REF!</v>
      </c>
      <c r="M50" s="123" t="e">
        <f t="shared" si="21"/>
        <v>#REF!</v>
      </c>
      <c r="N50" s="124" t="e">
        <f t="shared" si="22"/>
        <v>#REF!</v>
      </c>
    </row>
    <row r="51" spans="2:14" ht="12.75">
      <c r="B51" s="122">
        <v>17</v>
      </c>
      <c r="C51" s="121"/>
      <c r="D51" s="123" t="e">
        <f t="shared" si="15"/>
        <v>#REF!</v>
      </c>
      <c r="E51" s="123" t="e">
        <f t="shared" si="16"/>
        <v>#REF!</v>
      </c>
      <c r="F51" s="123" t="e">
        <f t="shared" si="17"/>
        <v>#REF!</v>
      </c>
      <c r="G51" s="124" t="e">
        <f t="shared" si="18"/>
        <v>#REF!</v>
      </c>
      <c r="H51" s="73"/>
      <c r="I51" s="122">
        <v>67</v>
      </c>
      <c r="J51" s="125"/>
      <c r="K51" s="123" t="e">
        <f t="shared" si="19"/>
        <v>#REF!</v>
      </c>
      <c r="L51" s="123" t="e">
        <f t="shared" si="20"/>
        <v>#REF!</v>
      </c>
      <c r="M51" s="123" t="e">
        <f t="shared" si="21"/>
        <v>#REF!</v>
      </c>
      <c r="N51" s="124" t="e">
        <f t="shared" si="22"/>
        <v>#REF!</v>
      </c>
    </row>
    <row r="52" spans="2:14" ht="12.75">
      <c r="B52" s="122">
        <v>18</v>
      </c>
      <c r="C52" s="126"/>
      <c r="D52" s="123" t="e">
        <f t="shared" si="15"/>
        <v>#REF!</v>
      </c>
      <c r="E52" s="123" t="e">
        <f t="shared" si="16"/>
        <v>#REF!</v>
      </c>
      <c r="F52" s="123" t="e">
        <f t="shared" si="17"/>
        <v>#REF!</v>
      </c>
      <c r="G52" s="124" t="e">
        <f t="shared" si="18"/>
        <v>#REF!</v>
      </c>
      <c r="H52" s="73"/>
      <c r="I52" s="122">
        <v>68</v>
      </c>
      <c r="J52" s="125"/>
      <c r="K52" s="123" t="e">
        <f t="shared" si="19"/>
        <v>#REF!</v>
      </c>
      <c r="L52" s="123" t="e">
        <f t="shared" si="20"/>
        <v>#REF!</v>
      </c>
      <c r="M52" s="123" t="e">
        <f t="shared" si="21"/>
        <v>#REF!</v>
      </c>
      <c r="N52" s="124" t="e">
        <f t="shared" si="22"/>
        <v>#REF!</v>
      </c>
    </row>
    <row r="53" spans="2:14" ht="12.75">
      <c r="B53" s="122">
        <v>19</v>
      </c>
      <c r="C53" s="126"/>
      <c r="D53" s="123" t="e">
        <f t="shared" si="15"/>
        <v>#REF!</v>
      </c>
      <c r="E53" s="123" t="e">
        <f t="shared" si="16"/>
        <v>#REF!</v>
      </c>
      <c r="F53" s="123" t="e">
        <f t="shared" si="17"/>
        <v>#REF!</v>
      </c>
      <c r="G53" s="124" t="e">
        <f t="shared" si="18"/>
        <v>#REF!</v>
      </c>
      <c r="H53" s="73"/>
      <c r="I53" s="122">
        <v>69</v>
      </c>
      <c r="J53" s="125"/>
      <c r="K53" s="123" t="e">
        <f t="shared" si="19"/>
        <v>#REF!</v>
      </c>
      <c r="L53" s="123" t="e">
        <f t="shared" si="20"/>
        <v>#REF!</v>
      </c>
      <c r="M53" s="123" t="e">
        <f t="shared" si="21"/>
        <v>#REF!</v>
      </c>
      <c r="N53" s="124" t="e">
        <f t="shared" si="22"/>
        <v>#REF!</v>
      </c>
    </row>
    <row r="54" spans="2:14" ht="12.75">
      <c r="B54" s="122">
        <v>20</v>
      </c>
      <c r="C54" s="126"/>
      <c r="D54" s="123" t="e">
        <f t="shared" si="15"/>
        <v>#REF!</v>
      </c>
      <c r="E54" s="123" t="e">
        <f t="shared" si="16"/>
        <v>#REF!</v>
      </c>
      <c r="F54" s="123" t="e">
        <f t="shared" si="17"/>
        <v>#REF!</v>
      </c>
      <c r="G54" s="124" t="e">
        <f t="shared" si="18"/>
        <v>#REF!</v>
      </c>
      <c r="H54" s="73"/>
      <c r="I54" s="122">
        <v>70</v>
      </c>
      <c r="J54" s="125"/>
      <c r="K54" s="123" t="e">
        <f t="shared" si="19"/>
        <v>#REF!</v>
      </c>
      <c r="L54" s="123" t="e">
        <f t="shared" si="20"/>
        <v>#REF!</v>
      </c>
      <c r="M54" s="123" t="e">
        <f t="shared" si="21"/>
        <v>#REF!</v>
      </c>
      <c r="N54" s="124" t="e">
        <f t="shared" si="22"/>
        <v>#REF!</v>
      </c>
    </row>
    <row r="55" spans="2:14" ht="12.75">
      <c r="B55" s="122">
        <v>21</v>
      </c>
      <c r="C55" s="126"/>
      <c r="D55" s="123" t="e">
        <f t="shared" si="15"/>
        <v>#REF!</v>
      </c>
      <c r="E55" s="123" t="e">
        <f t="shared" si="16"/>
        <v>#REF!</v>
      </c>
      <c r="F55" s="123" t="e">
        <f t="shared" si="17"/>
        <v>#REF!</v>
      </c>
      <c r="G55" s="124" t="e">
        <f t="shared" si="18"/>
        <v>#REF!</v>
      </c>
      <c r="H55" s="73"/>
      <c r="I55" s="122">
        <v>71</v>
      </c>
      <c r="J55" s="125"/>
      <c r="K55" s="123" t="e">
        <f t="shared" si="19"/>
        <v>#REF!</v>
      </c>
      <c r="L55" s="123" t="e">
        <f t="shared" si="20"/>
        <v>#REF!</v>
      </c>
      <c r="M55" s="123" t="e">
        <f t="shared" si="21"/>
        <v>#REF!</v>
      </c>
      <c r="N55" s="124" t="e">
        <f t="shared" si="22"/>
        <v>#REF!</v>
      </c>
    </row>
    <row r="56" spans="2:14" ht="12.75">
      <c r="B56" s="122">
        <v>22</v>
      </c>
      <c r="C56" s="126"/>
      <c r="D56" s="123" t="e">
        <f t="shared" si="15"/>
        <v>#REF!</v>
      </c>
      <c r="E56" s="123" t="e">
        <f t="shared" si="16"/>
        <v>#REF!</v>
      </c>
      <c r="F56" s="123" t="e">
        <f t="shared" si="17"/>
        <v>#REF!</v>
      </c>
      <c r="G56" s="124" t="e">
        <f t="shared" si="18"/>
        <v>#REF!</v>
      </c>
      <c r="H56" s="73"/>
      <c r="I56" s="122">
        <v>72</v>
      </c>
      <c r="J56" s="125"/>
      <c r="K56" s="123" t="e">
        <f t="shared" si="19"/>
        <v>#REF!</v>
      </c>
      <c r="L56" s="123" t="e">
        <f t="shared" si="20"/>
        <v>#REF!</v>
      </c>
      <c r="M56" s="123" t="e">
        <f t="shared" si="21"/>
        <v>#REF!</v>
      </c>
      <c r="N56" s="124" t="e">
        <f t="shared" si="22"/>
        <v>#REF!</v>
      </c>
    </row>
    <row r="57" spans="2:14" ht="12.75">
      <c r="B57" s="122">
        <v>23</v>
      </c>
      <c r="C57" s="126"/>
      <c r="D57" s="123" t="e">
        <f t="shared" si="15"/>
        <v>#REF!</v>
      </c>
      <c r="E57" s="123" t="e">
        <f t="shared" si="16"/>
        <v>#REF!</v>
      </c>
      <c r="F57" s="123" t="e">
        <f t="shared" si="17"/>
        <v>#REF!</v>
      </c>
      <c r="G57" s="124" t="e">
        <f t="shared" si="18"/>
        <v>#REF!</v>
      </c>
      <c r="H57" s="73"/>
      <c r="I57" s="122">
        <v>73</v>
      </c>
      <c r="J57" s="125"/>
      <c r="K57" s="123" t="e">
        <f t="shared" si="19"/>
        <v>#REF!</v>
      </c>
      <c r="L57" s="123" t="e">
        <f t="shared" si="20"/>
        <v>#REF!</v>
      </c>
      <c r="M57" s="123" t="e">
        <f t="shared" si="21"/>
        <v>#REF!</v>
      </c>
      <c r="N57" s="124" t="e">
        <f t="shared" si="22"/>
        <v>#REF!</v>
      </c>
    </row>
    <row r="58" spans="2:14" ht="12.75">
      <c r="B58" s="122">
        <v>24</v>
      </c>
      <c r="C58" s="126"/>
      <c r="D58" s="123" t="e">
        <f t="shared" si="15"/>
        <v>#REF!</v>
      </c>
      <c r="E58" s="123" t="e">
        <f t="shared" si="16"/>
        <v>#REF!</v>
      </c>
      <c r="F58" s="123" t="e">
        <f t="shared" si="17"/>
        <v>#REF!</v>
      </c>
      <c r="G58" s="124" t="e">
        <f t="shared" si="18"/>
        <v>#REF!</v>
      </c>
      <c r="H58" s="73"/>
      <c r="I58" s="122">
        <v>74</v>
      </c>
      <c r="J58" s="125"/>
      <c r="K58" s="123" t="e">
        <f t="shared" si="19"/>
        <v>#REF!</v>
      </c>
      <c r="L58" s="123" t="e">
        <f t="shared" si="20"/>
        <v>#REF!</v>
      </c>
      <c r="M58" s="123" t="e">
        <f t="shared" si="21"/>
        <v>#REF!</v>
      </c>
      <c r="N58" s="124" t="e">
        <f t="shared" si="22"/>
        <v>#REF!</v>
      </c>
    </row>
    <row r="59" spans="2:14" ht="12.75">
      <c r="B59" s="122">
        <v>25</v>
      </c>
      <c r="C59" s="126"/>
      <c r="D59" s="123" t="e">
        <f t="shared" si="15"/>
        <v>#REF!</v>
      </c>
      <c r="E59" s="123" t="e">
        <f t="shared" si="16"/>
        <v>#REF!</v>
      </c>
      <c r="F59" s="123" t="e">
        <f t="shared" si="17"/>
        <v>#REF!</v>
      </c>
      <c r="G59" s="124" t="e">
        <f t="shared" si="18"/>
        <v>#REF!</v>
      </c>
      <c r="H59" s="73"/>
      <c r="I59" s="122">
        <v>75</v>
      </c>
      <c r="J59" s="125"/>
      <c r="K59" s="123" t="e">
        <f t="shared" si="19"/>
        <v>#REF!</v>
      </c>
      <c r="L59" s="123" t="e">
        <f t="shared" si="20"/>
        <v>#REF!</v>
      </c>
      <c r="M59" s="123" t="e">
        <f t="shared" si="21"/>
        <v>#REF!</v>
      </c>
      <c r="N59" s="124" t="e">
        <f t="shared" si="22"/>
        <v>#REF!</v>
      </c>
    </row>
    <row r="60" spans="2:14" ht="12.75">
      <c r="B60" s="122">
        <v>26</v>
      </c>
      <c r="C60" s="126"/>
      <c r="D60" s="123" t="e">
        <f t="shared" si="15"/>
        <v>#REF!</v>
      </c>
      <c r="E60" s="123" t="e">
        <f t="shared" si="16"/>
        <v>#REF!</v>
      </c>
      <c r="F60" s="123" t="e">
        <f t="shared" si="17"/>
        <v>#REF!</v>
      </c>
      <c r="G60" s="124" t="e">
        <f t="shared" si="18"/>
        <v>#REF!</v>
      </c>
      <c r="H60" s="73"/>
      <c r="I60" s="122">
        <v>76</v>
      </c>
      <c r="J60" s="125"/>
      <c r="K60" s="123" t="e">
        <f t="shared" si="19"/>
        <v>#REF!</v>
      </c>
      <c r="L60" s="123" t="e">
        <f t="shared" si="20"/>
        <v>#REF!</v>
      </c>
      <c r="M60" s="123" t="e">
        <f t="shared" si="21"/>
        <v>#REF!</v>
      </c>
      <c r="N60" s="124" t="e">
        <f t="shared" si="22"/>
        <v>#REF!</v>
      </c>
    </row>
    <row r="61" spans="2:14" ht="12.75">
      <c r="B61" s="122">
        <v>27</v>
      </c>
      <c r="C61" s="126"/>
      <c r="D61" s="123" t="e">
        <f t="shared" si="15"/>
        <v>#REF!</v>
      </c>
      <c r="E61" s="123" t="e">
        <f t="shared" si="16"/>
        <v>#REF!</v>
      </c>
      <c r="F61" s="123" t="e">
        <f t="shared" si="17"/>
        <v>#REF!</v>
      </c>
      <c r="G61" s="124" t="e">
        <f t="shared" si="18"/>
        <v>#REF!</v>
      </c>
      <c r="H61" s="73"/>
      <c r="I61" s="122">
        <v>77</v>
      </c>
      <c r="J61" s="125"/>
      <c r="K61" s="123" t="e">
        <f t="shared" si="19"/>
        <v>#REF!</v>
      </c>
      <c r="L61" s="123" t="e">
        <f t="shared" si="20"/>
        <v>#REF!</v>
      </c>
      <c r="M61" s="123" t="e">
        <f t="shared" si="21"/>
        <v>#REF!</v>
      </c>
      <c r="N61" s="124" t="e">
        <f t="shared" si="22"/>
        <v>#REF!</v>
      </c>
    </row>
    <row r="62" spans="2:14" ht="12.75">
      <c r="B62" s="122">
        <v>28</v>
      </c>
      <c r="C62" s="126"/>
      <c r="D62" s="123" t="e">
        <f t="shared" si="15"/>
        <v>#REF!</v>
      </c>
      <c r="E62" s="123" t="e">
        <f t="shared" si="16"/>
        <v>#REF!</v>
      </c>
      <c r="F62" s="123" t="e">
        <f t="shared" si="17"/>
        <v>#REF!</v>
      </c>
      <c r="G62" s="124" t="e">
        <f t="shared" si="18"/>
        <v>#REF!</v>
      </c>
      <c r="H62" s="73"/>
      <c r="I62" s="122">
        <v>78</v>
      </c>
      <c r="J62" s="125"/>
      <c r="K62" s="123" t="e">
        <f t="shared" si="19"/>
        <v>#REF!</v>
      </c>
      <c r="L62" s="123" t="e">
        <f t="shared" si="20"/>
        <v>#REF!</v>
      </c>
      <c r="M62" s="123" t="e">
        <f t="shared" si="21"/>
        <v>#REF!</v>
      </c>
      <c r="N62" s="124" t="e">
        <f t="shared" si="22"/>
        <v>#REF!</v>
      </c>
    </row>
    <row r="63" spans="2:14" ht="12.75">
      <c r="B63" s="122">
        <v>29</v>
      </c>
      <c r="C63" s="126"/>
      <c r="D63" s="123" t="e">
        <f t="shared" si="15"/>
        <v>#REF!</v>
      </c>
      <c r="E63" s="123" t="e">
        <f t="shared" si="16"/>
        <v>#REF!</v>
      </c>
      <c r="F63" s="123" t="e">
        <f t="shared" si="17"/>
        <v>#REF!</v>
      </c>
      <c r="G63" s="124" t="e">
        <f t="shared" si="18"/>
        <v>#REF!</v>
      </c>
      <c r="H63" s="73"/>
      <c r="I63" s="122">
        <v>79</v>
      </c>
      <c r="J63" s="125"/>
      <c r="K63" s="123" t="e">
        <f t="shared" si="19"/>
        <v>#REF!</v>
      </c>
      <c r="L63" s="123" t="e">
        <f t="shared" si="20"/>
        <v>#REF!</v>
      </c>
      <c r="M63" s="123" t="e">
        <f t="shared" si="21"/>
        <v>#REF!</v>
      </c>
      <c r="N63" s="124" t="e">
        <f t="shared" si="22"/>
        <v>#REF!</v>
      </c>
    </row>
    <row r="64" spans="2:14" ht="12.75">
      <c r="B64" s="122">
        <v>30</v>
      </c>
      <c r="C64" s="126"/>
      <c r="D64" s="123" t="e">
        <f t="shared" si="15"/>
        <v>#REF!</v>
      </c>
      <c r="E64" s="123" t="e">
        <f t="shared" si="16"/>
        <v>#REF!</v>
      </c>
      <c r="F64" s="123" t="e">
        <f t="shared" si="17"/>
        <v>#REF!</v>
      </c>
      <c r="G64" s="124" t="e">
        <f t="shared" si="18"/>
        <v>#REF!</v>
      </c>
      <c r="H64" s="73"/>
      <c r="I64" s="122">
        <v>80</v>
      </c>
      <c r="J64" s="125"/>
      <c r="K64" s="123" t="e">
        <f t="shared" si="19"/>
        <v>#REF!</v>
      </c>
      <c r="L64" s="123" t="e">
        <f t="shared" si="20"/>
        <v>#REF!</v>
      </c>
      <c r="M64" s="123" t="e">
        <f t="shared" si="21"/>
        <v>#REF!</v>
      </c>
      <c r="N64" s="124" t="e">
        <f t="shared" si="22"/>
        <v>#REF!</v>
      </c>
    </row>
    <row r="65" spans="2:14" ht="12.75">
      <c r="B65" s="122">
        <v>31</v>
      </c>
      <c r="C65" s="126"/>
      <c r="D65" s="123" t="e">
        <f t="shared" si="15"/>
        <v>#REF!</v>
      </c>
      <c r="E65" s="123" t="e">
        <f t="shared" si="16"/>
        <v>#REF!</v>
      </c>
      <c r="F65" s="123" t="e">
        <f t="shared" si="17"/>
        <v>#REF!</v>
      </c>
      <c r="G65" s="124" t="e">
        <f t="shared" si="18"/>
        <v>#REF!</v>
      </c>
      <c r="H65" s="73"/>
      <c r="I65" s="122">
        <v>81</v>
      </c>
      <c r="J65" s="125"/>
      <c r="K65" s="123" t="e">
        <f t="shared" si="19"/>
        <v>#REF!</v>
      </c>
      <c r="L65" s="123" t="e">
        <f t="shared" si="20"/>
        <v>#REF!</v>
      </c>
      <c r="M65" s="123" t="e">
        <f t="shared" si="21"/>
        <v>#REF!</v>
      </c>
      <c r="N65" s="124" t="e">
        <f t="shared" si="22"/>
        <v>#REF!</v>
      </c>
    </row>
    <row r="66" spans="2:14" ht="12.75">
      <c r="B66" s="122">
        <v>32</v>
      </c>
      <c r="C66" s="125"/>
      <c r="D66" s="123" t="e">
        <f t="shared" si="15"/>
        <v>#REF!</v>
      </c>
      <c r="E66" s="123" t="e">
        <f t="shared" si="16"/>
        <v>#REF!</v>
      </c>
      <c r="F66" s="123" t="e">
        <f t="shared" si="17"/>
        <v>#REF!</v>
      </c>
      <c r="G66" s="124" t="e">
        <f t="shared" si="18"/>
        <v>#REF!</v>
      </c>
      <c r="H66" s="73"/>
      <c r="I66" s="122">
        <v>82</v>
      </c>
      <c r="J66" s="125"/>
      <c r="K66" s="123" t="e">
        <f t="shared" si="19"/>
        <v>#REF!</v>
      </c>
      <c r="L66" s="123" t="e">
        <f t="shared" si="20"/>
        <v>#REF!</v>
      </c>
      <c r="M66" s="123" t="e">
        <f t="shared" si="21"/>
        <v>#REF!</v>
      </c>
      <c r="N66" s="124" t="e">
        <f t="shared" si="22"/>
        <v>#REF!</v>
      </c>
    </row>
    <row r="67" spans="2:14" ht="12.75">
      <c r="B67" s="122">
        <v>33</v>
      </c>
      <c r="C67" s="125"/>
      <c r="D67" s="123" t="e">
        <f t="shared" si="15"/>
        <v>#REF!</v>
      </c>
      <c r="E67" s="123" t="e">
        <f t="shared" si="16"/>
        <v>#REF!</v>
      </c>
      <c r="F67" s="123" t="e">
        <f t="shared" si="17"/>
        <v>#REF!</v>
      </c>
      <c r="G67" s="124" t="e">
        <f t="shared" si="18"/>
        <v>#REF!</v>
      </c>
      <c r="H67" s="73"/>
      <c r="I67" s="122">
        <v>83</v>
      </c>
      <c r="J67" s="125"/>
      <c r="K67" s="123" t="e">
        <f t="shared" si="19"/>
        <v>#REF!</v>
      </c>
      <c r="L67" s="123" t="e">
        <f t="shared" si="20"/>
        <v>#REF!</v>
      </c>
      <c r="M67" s="123" t="e">
        <f t="shared" si="21"/>
        <v>#REF!</v>
      </c>
      <c r="N67" s="124" t="e">
        <f t="shared" si="22"/>
        <v>#REF!</v>
      </c>
    </row>
    <row r="68" spans="2:14" ht="12.75">
      <c r="B68" s="122">
        <v>34</v>
      </c>
      <c r="C68" s="125"/>
      <c r="D68" s="123" t="e">
        <f t="shared" si="15"/>
        <v>#REF!</v>
      </c>
      <c r="E68" s="123" t="e">
        <f t="shared" si="16"/>
        <v>#REF!</v>
      </c>
      <c r="F68" s="123" t="e">
        <f t="shared" si="17"/>
        <v>#REF!</v>
      </c>
      <c r="G68" s="124" t="e">
        <f t="shared" si="18"/>
        <v>#REF!</v>
      </c>
      <c r="H68" s="73"/>
      <c r="I68" s="122">
        <v>84</v>
      </c>
      <c r="J68" s="125"/>
      <c r="K68" s="123" t="e">
        <f t="shared" si="19"/>
        <v>#REF!</v>
      </c>
      <c r="L68" s="123" t="e">
        <f t="shared" si="20"/>
        <v>#REF!</v>
      </c>
      <c r="M68" s="123" t="e">
        <f t="shared" si="21"/>
        <v>#REF!</v>
      </c>
      <c r="N68" s="124" t="e">
        <f t="shared" si="22"/>
        <v>#REF!</v>
      </c>
    </row>
    <row r="69" spans="2:14" ht="12.75">
      <c r="B69" s="122">
        <v>35</v>
      </c>
      <c r="C69" s="125"/>
      <c r="D69" s="123" t="e">
        <f t="shared" si="15"/>
        <v>#REF!</v>
      </c>
      <c r="E69" s="123" t="e">
        <f t="shared" si="16"/>
        <v>#REF!</v>
      </c>
      <c r="F69" s="123" t="e">
        <f t="shared" si="17"/>
        <v>#REF!</v>
      </c>
      <c r="G69" s="124" t="e">
        <f t="shared" si="18"/>
        <v>#REF!</v>
      </c>
      <c r="H69" s="73"/>
      <c r="I69" s="122">
        <v>85</v>
      </c>
      <c r="J69" s="125"/>
      <c r="K69" s="123" t="e">
        <f t="shared" si="19"/>
        <v>#REF!</v>
      </c>
      <c r="L69" s="123" t="e">
        <f t="shared" si="20"/>
        <v>#REF!</v>
      </c>
      <c r="M69" s="123" t="e">
        <f t="shared" si="21"/>
        <v>#REF!</v>
      </c>
      <c r="N69" s="124" t="e">
        <f t="shared" si="22"/>
        <v>#REF!</v>
      </c>
    </row>
    <row r="70" spans="2:14" ht="12.75">
      <c r="B70" s="122">
        <v>36</v>
      </c>
      <c r="C70" s="125"/>
      <c r="D70" s="123" t="e">
        <f t="shared" si="15"/>
        <v>#REF!</v>
      </c>
      <c r="E70" s="123" t="e">
        <f t="shared" si="16"/>
        <v>#REF!</v>
      </c>
      <c r="F70" s="123" t="e">
        <f t="shared" si="17"/>
        <v>#REF!</v>
      </c>
      <c r="G70" s="124" t="e">
        <f t="shared" si="18"/>
        <v>#REF!</v>
      </c>
      <c r="H70" s="73"/>
      <c r="I70" s="122">
        <v>86</v>
      </c>
      <c r="J70" s="125"/>
      <c r="K70" s="123" t="e">
        <f t="shared" si="19"/>
        <v>#REF!</v>
      </c>
      <c r="L70" s="123" t="e">
        <f t="shared" si="20"/>
        <v>#REF!</v>
      </c>
      <c r="M70" s="123" t="e">
        <f t="shared" si="21"/>
        <v>#REF!</v>
      </c>
      <c r="N70" s="124" t="e">
        <f t="shared" si="22"/>
        <v>#REF!</v>
      </c>
    </row>
    <row r="71" spans="2:14" ht="12.75">
      <c r="B71" s="122">
        <v>37</v>
      </c>
      <c r="C71" s="125"/>
      <c r="D71" s="123" t="e">
        <f t="shared" si="15"/>
        <v>#REF!</v>
      </c>
      <c r="E71" s="123" t="e">
        <f t="shared" si="16"/>
        <v>#REF!</v>
      </c>
      <c r="F71" s="123" t="e">
        <f t="shared" si="17"/>
        <v>#REF!</v>
      </c>
      <c r="G71" s="124" t="e">
        <f t="shared" si="18"/>
        <v>#REF!</v>
      </c>
      <c r="H71" s="73"/>
      <c r="I71" s="122">
        <v>87</v>
      </c>
      <c r="J71" s="125"/>
      <c r="K71" s="123" t="e">
        <f t="shared" si="19"/>
        <v>#REF!</v>
      </c>
      <c r="L71" s="123" t="e">
        <f t="shared" si="20"/>
        <v>#REF!</v>
      </c>
      <c r="M71" s="123" t="e">
        <f t="shared" si="21"/>
        <v>#REF!</v>
      </c>
      <c r="N71" s="124" t="e">
        <f t="shared" si="22"/>
        <v>#REF!</v>
      </c>
    </row>
    <row r="72" spans="2:14" ht="12.75">
      <c r="B72" s="122">
        <v>38</v>
      </c>
      <c r="C72" s="125"/>
      <c r="D72" s="123" t="e">
        <f t="shared" si="15"/>
        <v>#REF!</v>
      </c>
      <c r="E72" s="123" t="e">
        <f t="shared" si="16"/>
        <v>#REF!</v>
      </c>
      <c r="F72" s="123" t="e">
        <f t="shared" si="17"/>
        <v>#REF!</v>
      </c>
      <c r="G72" s="124" t="e">
        <f t="shared" si="18"/>
        <v>#REF!</v>
      </c>
      <c r="H72" s="73"/>
      <c r="I72" s="122">
        <v>88</v>
      </c>
      <c r="J72" s="125"/>
      <c r="K72" s="123" t="e">
        <f t="shared" si="19"/>
        <v>#REF!</v>
      </c>
      <c r="L72" s="123" t="e">
        <f t="shared" si="20"/>
        <v>#REF!</v>
      </c>
      <c r="M72" s="123" t="e">
        <f t="shared" si="21"/>
        <v>#REF!</v>
      </c>
      <c r="N72" s="124" t="e">
        <f t="shared" si="22"/>
        <v>#REF!</v>
      </c>
    </row>
    <row r="73" spans="2:14" ht="12.75">
      <c r="B73" s="122">
        <v>39</v>
      </c>
      <c r="C73" s="125"/>
      <c r="D73" s="123" t="e">
        <f t="shared" si="15"/>
        <v>#REF!</v>
      </c>
      <c r="E73" s="123" t="e">
        <f t="shared" si="16"/>
        <v>#REF!</v>
      </c>
      <c r="F73" s="123" t="e">
        <f t="shared" si="17"/>
        <v>#REF!</v>
      </c>
      <c r="G73" s="124" t="e">
        <f t="shared" si="18"/>
        <v>#REF!</v>
      </c>
      <c r="H73" s="73"/>
      <c r="I73" s="122">
        <v>89</v>
      </c>
      <c r="J73" s="125"/>
      <c r="K73" s="123" t="e">
        <f t="shared" si="19"/>
        <v>#REF!</v>
      </c>
      <c r="L73" s="123" t="e">
        <f t="shared" si="20"/>
        <v>#REF!</v>
      </c>
      <c r="M73" s="123" t="e">
        <f t="shared" si="21"/>
        <v>#REF!</v>
      </c>
      <c r="N73" s="124" t="e">
        <f t="shared" si="22"/>
        <v>#REF!</v>
      </c>
    </row>
    <row r="74" spans="2:14" ht="12.75">
      <c r="B74" s="122">
        <v>40</v>
      </c>
      <c r="C74" s="125"/>
      <c r="D74" s="123" t="e">
        <f t="shared" si="15"/>
        <v>#REF!</v>
      </c>
      <c r="E74" s="123" t="e">
        <f t="shared" si="16"/>
        <v>#REF!</v>
      </c>
      <c r="F74" s="123" t="e">
        <f t="shared" si="17"/>
        <v>#REF!</v>
      </c>
      <c r="G74" s="124" t="e">
        <f t="shared" si="18"/>
        <v>#REF!</v>
      </c>
      <c r="H74" s="73"/>
      <c r="I74" s="122">
        <v>90</v>
      </c>
      <c r="J74" s="125"/>
      <c r="K74" s="123" t="e">
        <f t="shared" si="19"/>
        <v>#REF!</v>
      </c>
      <c r="L74" s="123" t="e">
        <f t="shared" si="20"/>
        <v>#REF!</v>
      </c>
      <c r="M74" s="123" t="e">
        <f t="shared" si="21"/>
        <v>#REF!</v>
      </c>
      <c r="N74" s="124" t="e">
        <f t="shared" si="22"/>
        <v>#REF!</v>
      </c>
    </row>
    <row r="75" spans="2:14" ht="12.75">
      <c r="B75" s="122">
        <v>41</v>
      </c>
      <c r="C75" s="125"/>
      <c r="D75" s="123" t="e">
        <f t="shared" si="15"/>
        <v>#REF!</v>
      </c>
      <c r="E75" s="123" t="e">
        <f t="shared" si="16"/>
        <v>#REF!</v>
      </c>
      <c r="F75" s="123" t="e">
        <f t="shared" si="17"/>
        <v>#REF!</v>
      </c>
      <c r="G75" s="124" t="e">
        <f t="shared" si="18"/>
        <v>#REF!</v>
      </c>
      <c r="H75" s="73"/>
      <c r="I75" s="122">
        <v>91</v>
      </c>
      <c r="J75" s="125"/>
      <c r="K75" s="123" t="e">
        <f t="shared" si="19"/>
        <v>#REF!</v>
      </c>
      <c r="L75" s="123" t="e">
        <f t="shared" si="20"/>
        <v>#REF!</v>
      </c>
      <c r="M75" s="123" t="e">
        <f t="shared" si="21"/>
        <v>#REF!</v>
      </c>
      <c r="N75" s="124" t="e">
        <f t="shared" si="22"/>
        <v>#REF!</v>
      </c>
    </row>
    <row r="76" spans="2:14" ht="12.75">
      <c r="B76" s="122">
        <v>42</v>
      </c>
      <c r="C76" s="125"/>
      <c r="D76" s="123" t="e">
        <f t="shared" si="15"/>
        <v>#REF!</v>
      </c>
      <c r="E76" s="123" t="e">
        <f t="shared" si="16"/>
        <v>#REF!</v>
      </c>
      <c r="F76" s="123" t="e">
        <f t="shared" si="17"/>
        <v>#REF!</v>
      </c>
      <c r="G76" s="124" t="e">
        <f t="shared" si="18"/>
        <v>#REF!</v>
      </c>
      <c r="H76" s="73"/>
      <c r="I76" s="122">
        <v>92</v>
      </c>
      <c r="J76" s="125"/>
      <c r="K76" s="123" t="e">
        <f t="shared" si="19"/>
        <v>#REF!</v>
      </c>
      <c r="L76" s="123" t="e">
        <f t="shared" si="20"/>
        <v>#REF!</v>
      </c>
      <c r="M76" s="123" t="e">
        <f t="shared" si="21"/>
        <v>#REF!</v>
      </c>
      <c r="N76" s="124" t="e">
        <f t="shared" si="22"/>
        <v>#REF!</v>
      </c>
    </row>
    <row r="77" spans="2:14" ht="12.75">
      <c r="B77" s="122">
        <v>43</v>
      </c>
      <c r="C77" s="125"/>
      <c r="D77" s="123" t="e">
        <f t="shared" si="15"/>
        <v>#REF!</v>
      </c>
      <c r="E77" s="123" t="e">
        <f t="shared" si="16"/>
        <v>#REF!</v>
      </c>
      <c r="F77" s="123" t="e">
        <f t="shared" si="17"/>
        <v>#REF!</v>
      </c>
      <c r="G77" s="124" t="e">
        <f t="shared" si="18"/>
        <v>#REF!</v>
      </c>
      <c r="H77" s="73"/>
      <c r="I77" s="122">
        <v>93</v>
      </c>
      <c r="J77" s="125"/>
      <c r="K77" s="123" t="e">
        <f t="shared" si="19"/>
        <v>#REF!</v>
      </c>
      <c r="L77" s="123" t="e">
        <f t="shared" si="20"/>
        <v>#REF!</v>
      </c>
      <c r="M77" s="123" t="e">
        <f t="shared" si="21"/>
        <v>#REF!</v>
      </c>
      <c r="N77" s="124" t="e">
        <f t="shared" si="22"/>
        <v>#REF!</v>
      </c>
    </row>
    <row r="78" spans="2:14" ht="12.75">
      <c r="B78" s="122">
        <v>44</v>
      </c>
      <c r="C78" s="125"/>
      <c r="D78" s="123" t="e">
        <f t="shared" si="15"/>
        <v>#REF!</v>
      </c>
      <c r="E78" s="123" t="e">
        <f t="shared" si="16"/>
        <v>#REF!</v>
      </c>
      <c r="F78" s="123" t="e">
        <f t="shared" si="17"/>
        <v>#REF!</v>
      </c>
      <c r="G78" s="124" t="e">
        <f t="shared" si="18"/>
        <v>#REF!</v>
      </c>
      <c r="H78" s="73"/>
      <c r="I78" s="122">
        <v>94</v>
      </c>
      <c r="J78" s="125"/>
      <c r="K78" s="123" t="e">
        <f t="shared" si="19"/>
        <v>#REF!</v>
      </c>
      <c r="L78" s="123" t="e">
        <f t="shared" si="20"/>
        <v>#REF!</v>
      </c>
      <c r="M78" s="123" t="e">
        <f t="shared" si="21"/>
        <v>#REF!</v>
      </c>
      <c r="N78" s="124" t="e">
        <f t="shared" si="22"/>
        <v>#REF!</v>
      </c>
    </row>
    <row r="79" spans="2:14" ht="12.75">
      <c r="B79" s="122">
        <v>45</v>
      </c>
      <c r="C79" s="125"/>
      <c r="D79" s="123" t="e">
        <f t="shared" si="15"/>
        <v>#REF!</v>
      </c>
      <c r="E79" s="123" t="e">
        <f t="shared" si="16"/>
        <v>#REF!</v>
      </c>
      <c r="F79" s="123" t="e">
        <f t="shared" si="17"/>
        <v>#REF!</v>
      </c>
      <c r="G79" s="124" t="e">
        <f t="shared" si="18"/>
        <v>#REF!</v>
      </c>
      <c r="H79" s="73"/>
      <c r="I79" s="122">
        <v>95</v>
      </c>
      <c r="J79" s="125"/>
      <c r="K79" s="123" t="e">
        <f t="shared" si="19"/>
        <v>#REF!</v>
      </c>
      <c r="L79" s="123" t="e">
        <f t="shared" si="20"/>
        <v>#REF!</v>
      </c>
      <c r="M79" s="123" t="e">
        <f t="shared" si="21"/>
        <v>#REF!</v>
      </c>
      <c r="N79" s="124" t="e">
        <f t="shared" si="22"/>
        <v>#REF!</v>
      </c>
    </row>
    <row r="80" spans="2:14" ht="12.75">
      <c r="B80" s="122">
        <v>46</v>
      </c>
      <c r="C80" s="125"/>
      <c r="D80" s="123" t="e">
        <f t="shared" si="15"/>
        <v>#REF!</v>
      </c>
      <c r="E80" s="123" t="e">
        <f t="shared" si="16"/>
        <v>#REF!</v>
      </c>
      <c r="F80" s="123" t="e">
        <f t="shared" si="17"/>
        <v>#REF!</v>
      </c>
      <c r="G80" s="124" t="e">
        <f t="shared" si="18"/>
        <v>#REF!</v>
      </c>
      <c r="H80" s="73"/>
      <c r="I80" s="122">
        <v>96</v>
      </c>
      <c r="J80" s="125"/>
      <c r="K80" s="123" t="e">
        <f t="shared" si="19"/>
        <v>#REF!</v>
      </c>
      <c r="L80" s="123" t="e">
        <f t="shared" si="20"/>
        <v>#REF!</v>
      </c>
      <c r="M80" s="123" t="e">
        <f t="shared" si="21"/>
        <v>#REF!</v>
      </c>
      <c r="N80" s="124" t="e">
        <f t="shared" si="22"/>
        <v>#REF!</v>
      </c>
    </row>
    <row r="81" spans="1:76" ht="12.75">
      <c r="B81" s="122">
        <v>47</v>
      </c>
      <c r="C81" s="125"/>
      <c r="D81" s="123" t="e">
        <f t="shared" si="15"/>
        <v>#REF!</v>
      </c>
      <c r="E81" s="123" t="e">
        <f t="shared" si="16"/>
        <v>#REF!</v>
      </c>
      <c r="F81" s="123" t="e">
        <f t="shared" si="17"/>
        <v>#REF!</v>
      </c>
      <c r="G81" s="124" t="e">
        <f t="shared" si="18"/>
        <v>#REF!</v>
      </c>
      <c r="H81" s="73"/>
      <c r="I81" s="122">
        <v>97</v>
      </c>
      <c r="J81" s="125"/>
      <c r="K81" s="123" t="e">
        <f t="shared" si="19"/>
        <v>#REF!</v>
      </c>
      <c r="L81" s="123" t="e">
        <f t="shared" si="20"/>
        <v>#REF!</v>
      </c>
      <c r="M81" s="123" t="e">
        <f t="shared" si="21"/>
        <v>#REF!</v>
      </c>
      <c r="N81" s="124" t="e">
        <f t="shared" si="22"/>
        <v>#REF!</v>
      </c>
    </row>
    <row r="82" spans="1:76" ht="12.75">
      <c r="B82" s="122">
        <v>48</v>
      </c>
      <c r="C82" s="125"/>
      <c r="D82" s="123" t="e">
        <f t="shared" si="15"/>
        <v>#REF!</v>
      </c>
      <c r="E82" s="123" t="e">
        <f t="shared" si="16"/>
        <v>#REF!</v>
      </c>
      <c r="F82" s="123" t="e">
        <f t="shared" si="17"/>
        <v>#REF!</v>
      </c>
      <c r="G82" s="124" t="e">
        <f t="shared" si="18"/>
        <v>#REF!</v>
      </c>
      <c r="H82" s="73"/>
      <c r="I82" s="122">
        <v>98</v>
      </c>
      <c r="J82" s="125"/>
      <c r="K82" s="123" t="e">
        <f t="shared" si="19"/>
        <v>#REF!</v>
      </c>
      <c r="L82" s="123" t="e">
        <f t="shared" si="20"/>
        <v>#REF!</v>
      </c>
      <c r="M82" s="123" t="e">
        <f t="shared" si="21"/>
        <v>#REF!</v>
      </c>
      <c r="N82" s="124" t="e">
        <f t="shared" si="22"/>
        <v>#REF!</v>
      </c>
    </row>
    <row r="83" spans="1:76" ht="12.75">
      <c r="B83" s="122">
        <v>49</v>
      </c>
      <c r="C83" s="125"/>
      <c r="D83" s="123" t="e">
        <f t="shared" si="15"/>
        <v>#REF!</v>
      </c>
      <c r="E83" s="123" t="e">
        <f t="shared" si="16"/>
        <v>#REF!</v>
      </c>
      <c r="F83" s="123" t="e">
        <f t="shared" si="17"/>
        <v>#REF!</v>
      </c>
      <c r="G83" s="124" t="e">
        <f t="shared" si="18"/>
        <v>#REF!</v>
      </c>
      <c r="H83" s="73"/>
      <c r="I83" s="122">
        <v>99</v>
      </c>
      <c r="J83" s="125"/>
      <c r="K83" s="123" t="e">
        <f t="shared" si="19"/>
        <v>#REF!</v>
      </c>
      <c r="L83" s="123" t="e">
        <f t="shared" si="20"/>
        <v>#REF!</v>
      </c>
      <c r="M83" s="123" t="e">
        <f t="shared" si="21"/>
        <v>#REF!</v>
      </c>
      <c r="N83" s="124" t="e">
        <f t="shared" si="22"/>
        <v>#REF!</v>
      </c>
    </row>
    <row r="84" spans="1:76" ht="12.75">
      <c r="B84" s="127">
        <v>50</v>
      </c>
      <c r="C84" s="128"/>
      <c r="D84" s="129" t="e">
        <f t="shared" si="15"/>
        <v>#REF!</v>
      </c>
      <c r="E84" s="129" t="e">
        <f t="shared" si="16"/>
        <v>#REF!</v>
      </c>
      <c r="F84" s="129" t="e">
        <f t="shared" si="17"/>
        <v>#REF!</v>
      </c>
      <c r="G84" s="130" t="e">
        <f t="shared" si="18"/>
        <v>#REF!</v>
      </c>
      <c r="H84" s="73"/>
      <c r="I84" s="127">
        <v>100</v>
      </c>
      <c r="J84" s="128"/>
      <c r="K84" s="129" t="e">
        <f>+$K$8+$K$9*I84</f>
        <v>#REF!</v>
      </c>
      <c r="L84" s="129" t="e">
        <f t="shared" si="20"/>
        <v>#REF!</v>
      </c>
      <c r="M84" s="129" t="e">
        <f t="shared" si="21"/>
        <v>#REF!</v>
      </c>
      <c r="N84" s="130" t="e">
        <f t="shared" si="22"/>
        <v>#REF!</v>
      </c>
    </row>
    <row r="85" spans="1:76" ht="6" customHeight="1"/>
    <row r="86" spans="1:76" ht="12.75">
      <c r="N86" s="131"/>
    </row>
    <row r="88" spans="1:76" s="113" customFormat="1" ht="12.75">
      <c r="A88" s="68"/>
      <c r="B88" s="132" t="s">
        <v>54</v>
      </c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</row>
    <row r="89" spans="1:76" s="113" customFormat="1" ht="12.75">
      <c r="A89" s="68"/>
      <c r="B89" s="133" t="s">
        <v>55</v>
      </c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</row>
    <row r="90" spans="1:76" s="113" customFormat="1" ht="12.75">
      <c r="A90" s="68"/>
      <c r="B90" s="133" t="s">
        <v>56</v>
      </c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</row>
  </sheetData>
  <sheetProtection algorithmName="SHA-512" hashValue="AeMc+90V8DUbgFuMZsONdX+D7Q9xDHTvXg5ILFbMP+3LtgCtTb4Qt0WiZ/3VKcvNxKQyQaweds0YiVFYDdh0Sw==" saltValue="8VTscRM3TFle5HG3sJuWyg==" spinCount="100000" sheet="1" objects="1" scenarios="1" selectLockedCells="1" selectUnlockedCells="1"/>
  <autoFilter ref="B7:H24" xr:uid="{00000000-0009-0000-0000-000005000000}">
    <sortState xmlns:xlrd2="http://schemas.microsoft.com/office/spreadsheetml/2017/richdata2" ref="B8:H118">
      <sortCondition ref="D7:D26"/>
    </sortState>
  </autoFilter>
  <mergeCells count="6">
    <mergeCell ref="B32:M32"/>
    <mergeCell ref="D2:L2"/>
    <mergeCell ref="D3:L3"/>
    <mergeCell ref="B5:F5"/>
    <mergeCell ref="G5:K5"/>
    <mergeCell ref="L5:N5"/>
  </mergeCells>
  <pageMargins left="0.6692913385826772" right="0.35433070866141736" top="0.19685039370078741" bottom="0.11811023622047245" header="0.59055118110236227" footer="0"/>
  <pageSetup scale="75" orientation="landscape" r:id="rId1"/>
  <headerFooter alignWithMargins="0">
    <oddHeader>&amp;R&amp;P de &amp;N</oddHeader>
    <oddFooter>&amp;L&amp;7GIT DE VALORACIÓN ECONÓMICA&amp;R&amp;7F51400-18/17.V1</oddFooter>
  </headerFooter>
  <rowBreaks count="1" manualBreakCount="1">
    <brk id="31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2:BX91"/>
  <sheetViews>
    <sheetView showGridLines="0" topLeftCell="A50" zoomScale="90" zoomScaleNormal="90" workbookViewId="0">
      <selection activeCell="K35" sqref="K35"/>
    </sheetView>
  </sheetViews>
  <sheetFormatPr defaultColWidth="0" defaultRowHeight="0" customHeight="1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4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8.28515625" style="73" bestFit="1" customWidth="1"/>
    <col min="18" max="18" width="10.28515625" style="73" customWidth="1"/>
    <col min="19" max="19" width="12.7109375" style="73" bestFit="1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 customWidth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69"/>
      <c r="C2" s="70"/>
      <c r="D2" s="603" t="s">
        <v>0</v>
      </c>
      <c r="E2" s="604"/>
      <c r="F2" s="604"/>
      <c r="G2" s="604"/>
      <c r="H2" s="604"/>
      <c r="I2" s="604"/>
      <c r="J2" s="604"/>
      <c r="K2" s="604"/>
      <c r="L2" s="605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 t="s">
        <v>4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</row>
    <row r="5" spans="2:28" s="84" customFormat="1" ht="21.75" customHeight="1">
      <c r="B5" s="609" t="s">
        <v>6</v>
      </c>
      <c r="C5" s="610"/>
      <c r="D5" s="610"/>
      <c r="E5" s="610"/>
      <c r="F5" s="611"/>
      <c r="G5" s="612" t="s">
        <v>7</v>
      </c>
      <c r="H5" s="610"/>
      <c r="I5" s="610"/>
      <c r="J5" s="610"/>
      <c r="K5" s="611"/>
      <c r="L5" s="612" t="s">
        <v>8</v>
      </c>
      <c r="M5" s="610"/>
      <c r="N5" s="613"/>
    </row>
    <row r="6" spans="2:28" ht="12.75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16</v>
      </c>
      <c r="P6" s="88"/>
      <c r="Q6" s="90">
        <f>SUM(C8:C25)</f>
        <v>1123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506" t="s">
        <v>12</v>
      </c>
      <c r="L7" s="294" t="s">
        <v>13</v>
      </c>
      <c r="M7" s="294" t="s">
        <v>14</v>
      </c>
      <c r="N7" s="295" t="s">
        <v>15</v>
      </c>
      <c r="O7" s="88" t="s">
        <v>25</v>
      </c>
      <c r="P7" s="88"/>
      <c r="Q7" s="90" t="e">
        <f>SUM(D8:D25)</f>
        <v>#REF!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 ht="12.75">
      <c r="B8" s="96">
        <v>1</v>
      </c>
      <c r="C8" s="97">
        <f>Puntajes!Q224</f>
        <v>41</v>
      </c>
      <c r="D8" s="98" t="e">
        <f>Puntajes!U224</f>
        <v>#REF!</v>
      </c>
      <c r="E8" s="99" t="e">
        <f t="shared" ref="E8:E25" si="0">IF(C8&gt;0,+$K$8+$K$9*C8,0)</f>
        <v>#REF!</v>
      </c>
      <c r="F8" s="99" t="e">
        <f t="shared" ref="F8:F25" si="1">IF($L$9&gt;0,+$L$8*C8^$L$9,0)</f>
        <v>#REF!</v>
      </c>
      <c r="G8" s="99" t="e">
        <f t="shared" ref="G8:G25" si="2">IF(C8&gt;0,+$M$8*EXP($M$9*C8),0)</f>
        <v>#REF!</v>
      </c>
      <c r="H8" s="99" t="e">
        <f t="shared" ref="H8:H25" si="3">IF(C8&gt;0,+$N$8+$N$9*LN(C8),0)</f>
        <v>#REF!</v>
      </c>
      <c r="I8" s="88"/>
      <c r="J8" s="101" t="s">
        <v>36</v>
      </c>
      <c r="K8" s="102" t="e">
        <f>IF((Q20*Q10-Q6^2)&gt;0,(Q7*Q10-Q6*Q8)/(Q20*Q10-Q6^2),0)</f>
        <v>#REF!</v>
      </c>
      <c r="L8" s="102" t="e">
        <f>IF(C8=0,0,EXP((Q17*Q18-Q16*Q14)/(Q17^2-Q20*Q14)))</f>
        <v>#REF!</v>
      </c>
      <c r="M8" s="102" t="e">
        <f>IF(C8=0,0,EXP((Q13*Q6-Q16*Q10)/(Q6^2-Q20*Q10)))</f>
        <v>#REF!</v>
      </c>
      <c r="N8" s="103" t="e">
        <f>IF(Q20&gt;0,(Q7-N9*Q17)/Q20,0)</f>
        <v>#REF!</v>
      </c>
      <c r="O8" s="88" t="s">
        <v>37</v>
      </c>
      <c r="P8" s="88"/>
      <c r="Q8" s="90" t="e">
        <f>+S26</f>
        <v>#REF!</v>
      </c>
      <c r="R8" s="88"/>
      <c r="S8" s="90" t="e">
        <f t="shared" ref="S8:S25" si="4">+C8*D8</f>
        <v>#REF!</v>
      </c>
      <c r="T8" s="90">
        <f t="shared" ref="T8:U23" si="5">(C8)^2</f>
        <v>1681</v>
      </c>
      <c r="U8" s="90" t="e">
        <f t="shared" si="5"/>
        <v>#REF!</v>
      </c>
      <c r="V8" s="73">
        <f t="shared" ref="V8:V25" si="6">IF(C8&gt;0,LN(C8),0)</f>
        <v>3.713572066704308</v>
      </c>
      <c r="W8" s="73">
        <f t="shared" ref="W8:W25" si="7">(V8)^2</f>
        <v>13.790617494606504</v>
      </c>
      <c r="X8" s="73" t="e">
        <f t="shared" ref="X8:X25" si="8">IF(D8&gt;0,LN(D8),0)</f>
        <v>#REF!</v>
      </c>
      <c r="Y8" s="73" t="e">
        <f t="shared" ref="Y8:Y25" si="9">(X8)^2</f>
        <v>#REF!</v>
      </c>
      <c r="Z8" s="73" t="e">
        <f t="shared" ref="Z8:Z25" si="10">+X8*C8</f>
        <v>#REF!</v>
      </c>
      <c r="AA8" s="73" t="e">
        <f t="shared" ref="AA8:AA25" si="11">+D8*V8</f>
        <v>#REF!</v>
      </c>
      <c r="AB8" s="73" t="e">
        <f>+V8*X8</f>
        <v>#REF!</v>
      </c>
    </row>
    <row r="9" spans="2:28" ht="12.75">
      <c r="B9" s="96">
        <v>2</v>
      </c>
      <c r="C9" s="97">
        <f>Puntajes!Q225</f>
        <v>49</v>
      </c>
      <c r="D9" s="98" t="e">
        <f>Puntajes!U225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IF((Q20*Q10-Q6^2)&gt;0,(Q20*Q8-Q6*Q7)/(Q20*Q10-Q6^2),0)</f>
        <v>#REF!</v>
      </c>
      <c r="L9" s="104" t="e">
        <f>IF(Q17&gt;0,(Q16-Q20*LN(L8))/Q17,0)</f>
        <v>#REF!</v>
      </c>
      <c r="M9" s="104" t="e">
        <f>IF(Q6&gt;0,(Q16-Q20*LN(M8))/Q6,0)</f>
        <v>#REF!</v>
      </c>
      <c r="N9" s="103" t="e">
        <f>IF((Q20*Q14-Q17^2)&gt;0,(Q20*Q19-Q17*Q7)/(Q20*Q14-Q17^2),0)</f>
        <v>#REF!</v>
      </c>
      <c r="O9" s="88"/>
      <c r="P9" s="88"/>
      <c r="Q9" s="90"/>
      <c r="R9" s="88"/>
      <c r="S9" s="90" t="e">
        <f t="shared" si="4"/>
        <v>#REF!</v>
      </c>
      <c r="T9" s="90">
        <f t="shared" si="5"/>
        <v>2401</v>
      </c>
      <c r="U9" s="90" t="e">
        <f t="shared" si="5"/>
        <v>#REF!</v>
      </c>
      <c r="V9" s="73">
        <f t="shared" si="6"/>
        <v>3.8918202981106265</v>
      </c>
      <c r="W9" s="73">
        <f t="shared" si="7"/>
        <v>15.146265232785886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25" si="12">+V9*X9</f>
        <v>#REF!</v>
      </c>
    </row>
    <row r="10" spans="2:28" ht="14.25">
      <c r="B10" s="96">
        <v>3</v>
      </c>
      <c r="C10" s="97">
        <f>Puntajes!Q226</f>
        <v>53</v>
      </c>
      <c r="D10" s="98" t="e">
        <f>Puntajes!U226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IF(((Q20*Q10-Q6^2)*(Q20*Q11-Q7^2))^0.5&gt;0,(Q20*Q8-Q6*Q7)/((Q20*Q10-Q6^2)*(Q20*Q11-Q7^2))^0.5,0)</f>
        <v>#REF!</v>
      </c>
      <c r="L10" s="104" t="e">
        <f>IF((Q20*Q14-Q17^2)*(Q20*Q15-Q16^2)&gt;0,(Q20*Q18-Q17*Q16)/((Q20*Q14-Q17^2)*(Q20*Q15-Q16^2))^0.5,0)</f>
        <v>#REF!</v>
      </c>
      <c r="M10" s="104" t="e">
        <f>IF((Q20*Q10-Q6^2)*(Q20*Q15-Q16^2)&gt;0,(Q20*Q13-Q6*Q16)/((Q20*Q10-Q6^2)*(Q20*Q15-Q16^2))^0.5,0)</f>
        <v>#REF!</v>
      </c>
      <c r="N10" s="105" t="e">
        <f>IF(C8=0,0,(Q20*Q19-Q17*Q7)/((Q20*Q14-Q17^2)*(Q20*Q11-Q7^2))^0.5)</f>
        <v>#REF!</v>
      </c>
      <c r="O10" s="88" t="s">
        <v>40</v>
      </c>
      <c r="P10" s="88"/>
      <c r="Q10" s="90">
        <f>SUM(T8:T25)</f>
        <v>74595</v>
      </c>
      <c r="R10" s="88"/>
      <c r="S10" s="90" t="e">
        <f t="shared" si="4"/>
        <v>#REF!</v>
      </c>
      <c r="T10" s="90">
        <f t="shared" si="5"/>
        <v>2809</v>
      </c>
      <c r="U10" s="90" t="e">
        <f t="shared" si="5"/>
        <v>#REF!</v>
      </c>
      <c r="V10" s="73">
        <f t="shared" si="6"/>
        <v>3.970291913552122</v>
      </c>
      <c r="W10" s="73">
        <f t="shared" si="7"/>
        <v>15.76321787881737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Puntajes!Q230</f>
        <v>60</v>
      </c>
      <c r="D11" s="98" t="e">
        <f>Puntajes!U230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107" t="e">
        <f>(L10)^2</f>
        <v>#REF!</v>
      </c>
      <c r="M11" s="107" t="e">
        <f>(M10)^2</f>
        <v>#REF!</v>
      </c>
      <c r="N11" s="108" t="e">
        <f>N10^2</f>
        <v>#REF!</v>
      </c>
      <c r="O11" s="88" t="s">
        <v>42</v>
      </c>
      <c r="P11" s="88"/>
      <c r="Q11" s="90" t="e">
        <f>SUM(U8:U25)</f>
        <v>#REF!</v>
      </c>
      <c r="R11" s="88"/>
      <c r="S11" s="90" t="e">
        <f t="shared" si="4"/>
        <v>#REF!</v>
      </c>
      <c r="T11" s="90">
        <f t="shared" si="5"/>
        <v>3600</v>
      </c>
      <c r="U11" s="90" t="e">
        <f t="shared" si="5"/>
        <v>#REF!</v>
      </c>
      <c r="V11" s="73">
        <f t="shared" si="6"/>
        <v>4.0943445622221004</v>
      </c>
      <c r="W11" s="73">
        <f t="shared" si="7"/>
        <v>16.763657394197683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 ht="12.75">
      <c r="B12" s="96">
        <v>5</v>
      </c>
      <c r="C12" s="97">
        <f>Puntajes!Q231</f>
        <v>68</v>
      </c>
      <c r="D12" s="98" t="e">
        <f>Puntajes!U231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/>
      <c r="P12" s="88"/>
      <c r="Q12" s="90"/>
      <c r="R12" s="88"/>
      <c r="S12" s="90" t="e">
        <f t="shared" si="4"/>
        <v>#REF!</v>
      </c>
      <c r="T12" s="90">
        <f t="shared" si="5"/>
        <v>4624</v>
      </c>
      <c r="U12" s="90" t="e">
        <f t="shared" si="5"/>
        <v>#REF!</v>
      </c>
      <c r="V12" s="73">
        <f t="shared" si="6"/>
        <v>4.219507705176107</v>
      </c>
      <c r="W12" s="73">
        <f t="shared" si="7"/>
        <v>17.804245274040536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 ht="12.75">
      <c r="B13" s="96">
        <v>6</v>
      </c>
      <c r="C13" s="97">
        <f>Puntajes!Q232</f>
        <v>72</v>
      </c>
      <c r="D13" s="98" t="e">
        <f>Puntajes!U232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43</v>
      </c>
      <c r="P13" s="88"/>
      <c r="Q13" s="90" t="e">
        <f>+Z26</f>
        <v>#REF!</v>
      </c>
      <c r="R13" s="88"/>
      <c r="S13" s="90" t="e">
        <f t="shared" si="4"/>
        <v>#REF!</v>
      </c>
      <c r="T13" s="90">
        <f t="shared" si="5"/>
        <v>5184</v>
      </c>
      <c r="U13" s="90" t="e">
        <f t="shared" si="5"/>
        <v>#REF!</v>
      </c>
      <c r="V13" s="73">
        <f t="shared" si="6"/>
        <v>4.2766661190160553</v>
      </c>
      <c r="W13" s="73">
        <f t="shared" si="7"/>
        <v>18.28987309353985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4.25">
      <c r="B14" s="96">
        <v>7</v>
      </c>
      <c r="C14" s="97">
        <f>Puntajes!Q235</f>
        <v>86</v>
      </c>
      <c r="D14" s="98" t="e">
        <f>Puntajes!U235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44</v>
      </c>
      <c r="P14" s="88"/>
      <c r="Q14" s="90">
        <f>SUM(W8:W25)</f>
        <v>303.87118335067061</v>
      </c>
      <c r="R14" s="88"/>
      <c r="S14" s="90" t="e">
        <f t="shared" si="4"/>
        <v>#REF!</v>
      </c>
      <c r="T14" s="90">
        <f t="shared" si="5"/>
        <v>7396</v>
      </c>
      <c r="U14" s="90" t="e">
        <f t="shared" si="5"/>
        <v>#REF!</v>
      </c>
      <c r="V14" s="73">
        <f t="shared" si="6"/>
        <v>4.4543472962535073</v>
      </c>
      <c r="W14" s="73">
        <f t="shared" si="7"/>
        <v>19.841209835640932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4.25">
      <c r="B15" s="96">
        <v>8</v>
      </c>
      <c r="C15" s="97">
        <f>Puntajes!Q236</f>
        <v>90</v>
      </c>
      <c r="D15" s="98" t="e">
        <f>Puntajes!U236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45</v>
      </c>
      <c r="P15" s="88"/>
      <c r="Q15" s="90" t="e">
        <f>SUM(Y8:Y25)</f>
        <v>#REF!</v>
      </c>
      <c r="R15" s="88"/>
      <c r="S15" s="90" t="e">
        <f t="shared" si="4"/>
        <v>#REF!</v>
      </c>
      <c r="T15" s="90">
        <f t="shared" si="5"/>
        <v>8100</v>
      </c>
      <c r="U15" s="90" t="e">
        <f t="shared" si="5"/>
        <v>#REF!</v>
      </c>
      <c r="V15" s="73">
        <f t="shared" si="6"/>
        <v>4.499809670330265</v>
      </c>
      <c r="W15" s="73">
        <f t="shared" si="7"/>
        <v>20.248287069197769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 ht="12.75">
      <c r="B16" s="96">
        <v>9</v>
      </c>
      <c r="C16" s="97">
        <f>Puntajes!Q177</f>
        <v>36</v>
      </c>
      <c r="D16" s="98" t="e">
        <f>Puntajes!U177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46</v>
      </c>
      <c r="P16" s="88"/>
      <c r="Q16" s="90" t="e">
        <f>SUM(X8:X25)</f>
        <v>#REF!</v>
      </c>
      <c r="R16" s="88"/>
      <c r="S16" s="90" t="e">
        <f t="shared" si="4"/>
        <v>#REF!</v>
      </c>
      <c r="T16" s="90">
        <f t="shared" si="5"/>
        <v>1296</v>
      </c>
      <c r="U16" s="90" t="e">
        <f t="shared" si="5"/>
        <v>#REF!</v>
      </c>
      <c r="V16" s="73">
        <f t="shared" si="6"/>
        <v>3.5835189384561099</v>
      </c>
      <c r="W16" s="73">
        <f t="shared" si="7"/>
        <v>12.841607982273604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 ht="12.75">
      <c r="B17" s="96">
        <v>10</v>
      </c>
      <c r="C17" s="97">
        <f>Puntajes!Q178</f>
        <v>46</v>
      </c>
      <c r="D17" s="98" t="e">
        <f>Puntajes!U178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47</v>
      </c>
      <c r="P17" s="88"/>
      <c r="Q17" s="90">
        <f>SUM(V8:V25)</f>
        <v>73.811878971494153</v>
      </c>
      <c r="R17" s="88"/>
      <c r="S17" s="90" t="e">
        <f t="shared" si="4"/>
        <v>#REF!</v>
      </c>
      <c r="T17" s="90">
        <f t="shared" si="5"/>
        <v>2116</v>
      </c>
      <c r="U17" s="90" t="e">
        <f t="shared" si="5"/>
        <v>#REF!</v>
      </c>
      <c r="V17" s="73">
        <f t="shared" si="6"/>
        <v>3.8286413964890951</v>
      </c>
      <c r="W17" s="73">
        <f t="shared" si="7"/>
        <v>14.658494942909968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 ht="12.75">
      <c r="B18" s="96">
        <v>11</v>
      </c>
      <c r="C18" s="97">
        <f>Puntajes!Q179</f>
        <v>54</v>
      </c>
      <c r="D18" s="98" t="e">
        <f>Puntajes!U179</f>
        <v>#REF!</v>
      </c>
      <c r="E18" s="99" t="e">
        <f t="shared" si="0"/>
        <v>#REF!</v>
      </c>
      <c r="F18" s="99" t="e">
        <f t="shared" si="1"/>
        <v>#REF!</v>
      </c>
      <c r="G18" s="99" t="e">
        <f t="shared" si="2"/>
        <v>#REF!</v>
      </c>
      <c r="H18" s="99" t="e">
        <f t="shared" si="3"/>
        <v>#REF!</v>
      </c>
      <c r="I18" s="88"/>
      <c r="N18" s="89"/>
      <c r="O18" s="88" t="s">
        <v>48</v>
      </c>
      <c r="P18" s="88"/>
      <c r="Q18" s="90" t="e">
        <f>+AB26</f>
        <v>#REF!</v>
      </c>
      <c r="R18" s="88"/>
      <c r="S18" s="90" t="e">
        <f t="shared" si="4"/>
        <v>#REF!</v>
      </c>
      <c r="T18" s="90">
        <f t="shared" si="5"/>
        <v>2916</v>
      </c>
      <c r="U18" s="90" t="e">
        <f t="shared" si="5"/>
        <v>#REF!</v>
      </c>
      <c r="V18" s="73">
        <f t="shared" si="6"/>
        <v>3.9889840465642745</v>
      </c>
      <c r="W18" s="73">
        <f t="shared" si="7"/>
        <v>15.911993723744294</v>
      </c>
      <c r="X18" s="73" t="e">
        <f t="shared" si="8"/>
        <v>#REF!</v>
      </c>
      <c r="Y18" s="73" t="e">
        <f t="shared" si="9"/>
        <v>#REF!</v>
      </c>
      <c r="Z18" s="73" t="e">
        <f t="shared" si="10"/>
        <v>#REF!</v>
      </c>
      <c r="AA18" s="73" t="e">
        <f t="shared" si="11"/>
        <v>#REF!</v>
      </c>
      <c r="AB18" s="73" t="e">
        <f t="shared" si="12"/>
        <v>#REF!</v>
      </c>
    </row>
    <row r="19" spans="2:28" ht="12.75">
      <c r="B19" s="96">
        <v>12</v>
      </c>
      <c r="C19" s="97">
        <f>Puntajes!Q180</f>
        <v>58</v>
      </c>
      <c r="D19" s="98" t="e">
        <f>Puntajes!U180</f>
        <v>#REF!</v>
      </c>
      <c r="E19" s="99" t="e">
        <f t="shared" si="0"/>
        <v>#REF!</v>
      </c>
      <c r="F19" s="99" t="e">
        <f t="shared" si="1"/>
        <v>#REF!</v>
      </c>
      <c r="G19" s="99" t="e">
        <f t="shared" si="2"/>
        <v>#REF!</v>
      </c>
      <c r="H19" s="99" t="e">
        <f t="shared" si="3"/>
        <v>#REF!</v>
      </c>
      <c r="I19" s="88"/>
      <c r="N19" s="89"/>
      <c r="O19" s="88" t="s">
        <v>49</v>
      </c>
      <c r="P19" s="88"/>
      <c r="Q19" s="90" t="e">
        <f>+AA26</f>
        <v>#REF!</v>
      </c>
      <c r="R19" s="88"/>
      <c r="S19" s="90" t="e">
        <f t="shared" si="4"/>
        <v>#REF!</v>
      </c>
      <c r="T19" s="90">
        <f t="shared" si="5"/>
        <v>3364</v>
      </c>
      <c r="U19" s="90" t="e">
        <f t="shared" si="5"/>
        <v>#REF!</v>
      </c>
      <c r="V19" s="73">
        <f t="shared" si="6"/>
        <v>4.0604430105464191</v>
      </c>
      <c r="W19" s="73">
        <f t="shared" si="7"/>
        <v>16.487197441895269</v>
      </c>
      <c r="X19" s="73" t="e">
        <f t="shared" si="8"/>
        <v>#REF!</v>
      </c>
      <c r="Y19" s="73" t="e">
        <f t="shared" si="9"/>
        <v>#REF!</v>
      </c>
      <c r="Z19" s="73" t="e">
        <f t="shared" si="10"/>
        <v>#REF!</v>
      </c>
      <c r="AA19" s="73" t="e">
        <f t="shared" si="11"/>
        <v>#REF!</v>
      </c>
      <c r="AB19" s="73" t="e">
        <f t="shared" si="12"/>
        <v>#REF!</v>
      </c>
    </row>
    <row r="20" spans="2:28" ht="12.75">
      <c r="B20" s="96">
        <v>13</v>
      </c>
      <c r="C20" s="97">
        <f>Puntajes!Q181</f>
        <v>50</v>
      </c>
      <c r="D20" s="98" t="e">
        <f>Puntajes!U181</f>
        <v>#REF!</v>
      </c>
      <c r="E20" s="99" t="e">
        <f t="shared" si="0"/>
        <v>#REF!</v>
      </c>
      <c r="F20" s="99" t="e">
        <f t="shared" si="1"/>
        <v>#REF!</v>
      </c>
      <c r="G20" s="99" t="e">
        <f t="shared" si="2"/>
        <v>#REF!</v>
      </c>
      <c r="H20" s="99" t="e">
        <f t="shared" si="3"/>
        <v>#REF!</v>
      </c>
      <c r="I20" s="88"/>
      <c r="N20" s="89"/>
      <c r="O20" s="88" t="s">
        <v>50</v>
      </c>
      <c r="P20" s="88"/>
      <c r="Q20" s="90">
        <f>COUNTA(C8:C25)</f>
        <v>18</v>
      </c>
      <c r="R20" s="88"/>
      <c r="S20" s="90" t="e">
        <f t="shared" si="4"/>
        <v>#REF!</v>
      </c>
      <c r="T20" s="90">
        <f t="shared" si="5"/>
        <v>2500</v>
      </c>
      <c r="U20" s="90" t="e">
        <f t="shared" si="5"/>
        <v>#REF!</v>
      </c>
      <c r="V20" s="73">
        <f t="shared" si="6"/>
        <v>3.912023005428146</v>
      </c>
      <c r="W20" s="73">
        <f t="shared" si="7"/>
        <v>15.303923994999064</v>
      </c>
      <c r="X20" s="73" t="e">
        <f t="shared" si="8"/>
        <v>#REF!</v>
      </c>
      <c r="Y20" s="73" t="e">
        <f t="shared" si="9"/>
        <v>#REF!</v>
      </c>
      <c r="Z20" s="73" t="e">
        <f t="shared" si="10"/>
        <v>#REF!</v>
      </c>
      <c r="AA20" s="73" t="e">
        <f t="shared" si="11"/>
        <v>#REF!</v>
      </c>
      <c r="AB20" s="73" t="e">
        <f t="shared" si="12"/>
        <v>#REF!</v>
      </c>
    </row>
    <row r="21" spans="2:28" ht="12.75">
      <c r="B21" s="96">
        <v>14</v>
      </c>
      <c r="C21" s="97">
        <f>Puntajes!Q182</f>
        <v>58</v>
      </c>
      <c r="D21" s="98" t="e">
        <f>Puntajes!U182</f>
        <v>#REF!</v>
      </c>
      <c r="E21" s="99" t="e">
        <f t="shared" si="0"/>
        <v>#REF!</v>
      </c>
      <c r="F21" s="99" t="e">
        <f t="shared" si="1"/>
        <v>#REF!</v>
      </c>
      <c r="G21" s="99" t="e">
        <f t="shared" si="2"/>
        <v>#REF!</v>
      </c>
      <c r="H21" s="99" t="e">
        <f t="shared" si="3"/>
        <v>#REF!</v>
      </c>
      <c r="I21" s="88"/>
      <c r="N21" s="89"/>
      <c r="O21" s="88"/>
      <c r="P21" s="88"/>
      <c r="Q21" s="90"/>
      <c r="R21" s="88"/>
      <c r="S21" s="90" t="e">
        <f t="shared" si="4"/>
        <v>#REF!</v>
      </c>
      <c r="T21" s="90">
        <f t="shared" si="5"/>
        <v>3364</v>
      </c>
      <c r="U21" s="90" t="e">
        <f t="shared" si="5"/>
        <v>#REF!</v>
      </c>
      <c r="V21" s="73">
        <f t="shared" si="6"/>
        <v>4.0604430105464191</v>
      </c>
      <c r="W21" s="73">
        <f t="shared" si="7"/>
        <v>16.487197441895269</v>
      </c>
      <c r="X21" s="73" t="e">
        <f t="shared" si="8"/>
        <v>#REF!</v>
      </c>
      <c r="Y21" s="73" t="e">
        <f t="shared" si="9"/>
        <v>#REF!</v>
      </c>
      <c r="Z21" s="73" t="e">
        <f t="shared" si="10"/>
        <v>#REF!</v>
      </c>
      <c r="AA21" s="73" t="e">
        <f t="shared" si="11"/>
        <v>#REF!</v>
      </c>
      <c r="AB21" s="73" t="e">
        <f t="shared" si="12"/>
        <v>#REF!</v>
      </c>
    </row>
    <row r="22" spans="2:28" ht="12.75">
      <c r="B22" s="96">
        <v>15</v>
      </c>
      <c r="C22" s="97">
        <f>Puntajes!Q183</f>
        <v>62</v>
      </c>
      <c r="D22" s="98" t="e">
        <f>Puntajes!U183</f>
        <v>#REF!</v>
      </c>
      <c r="E22" s="99" t="e">
        <f t="shared" si="0"/>
        <v>#REF!</v>
      </c>
      <c r="F22" s="99" t="e">
        <f t="shared" si="1"/>
        <v>#REF!</v>
      </c>
      <c r="G22" s="99" t="e">
        <f t="shared" si="2"/>
        <v>#REF!</v>
      </c>
      <c r="H22" s="99" t="e">
        <f t="shared" si="3"/>
        <v>#REF!</v>
      </c>
      <c r="I22" s="88"/>
      <c r="N22" s="89"/>
      <c r="O22" s="88"/>
      <c r="P22" s="88"/>
      <c r="Q22" s="90"/>
      <c r="R22" s="88"/>
      <c r="S22" s="90" t="e">
        <f t="shared" si="4"/>
        <v>#REF!</v>
      </c>
      <c r="T22" s="90">
        <f t="shared" si="5"/>
        <v>3844</v>
      </c>
      <c r="U22" s="90" t="e">
        <f t="shared" si="5"/>
        <v>#REF!</v>
      </c>
      <c r="V22" s="73">
        <f t="shared" si="6"/>
        <v>4.1271343850450917</v>
      </c>
      <c r="W22" s="73">
        <f t="shared" si="7"/>
        <v>17.033238232221528</v>
      </c>
      <c r="X22" s="73" t="e">
        <f t="shared" si="8"/>
        <v>#REF!</v>
      </c>
      <c r="Y22" s="73" t="e">
        <f t="shared" si="9"/>
        <v>#REF!</v>
      </c>
      <c r="Z22" s="73" t="e">
        <f t="shared" si="10"/>
        <v>#REF!</v>
      </c>
      <c r="AA22" s="73" t="e">
        <f t="shared" si="11"/>
        <v>#REF!</v>
      </c>
      <c r="AB22" s="73" t="e">
        <f t="shared" si="12"/>
        <v>#REF!</v>
      </c>
    </row>
    <row r="23" spans="2:28" ht="12.75">
      <c r="B23" s="96">
        <v>16</v>
      </c>
      <c r="C23" s="97">
        <f>Puntajes!Q184</f>
        <v>70</v>
      </c>
      <c r="D23" s="98" t="e">
        <f>Puntajes!U184</f>
        <v>#REF!</v>
      </c>
      <c r="E23" s="99" t="e">
        <f t="shared" si="0"/>
        <v>#REF!</v>
      </c>
      <c r="F23" s="99" t="e">
        <f t="shared" si="1"/>
        <v>#REF!</v>
      </c>
      <c r="G23" s="99" t="e">
        <f t="shared" si="2"/>
        <v>#REF!</v>
      </c>
      <c r="H23" s="99" t="e">
        <f t="shared" si="3"/>
        <v>#REF!</v>
      </c>
      <c r="I23" s="88"/>
      <c r="N23" s="89"/>
      <c r="O23" s="88"/>
      <c r="P23" s="88"/>
      <c r="Q23" s="90"/>
      <c r="R23" s="88"/>
      <c r="S23" s="90" t="e">
        <f t="shared" si="4"/>
        <v>#REF!</v>
      </c>
      <c r="T23" s="90">
        <f t="shared" si="5"/>
        <v>4900</v>
      </c>
      <c r="U23" s="90" t="e">
        <f t="shared" si="5"/>
        <v>#REF!</v>
      </c>
      <c r="V23" s="73">
        <f t="shared" si="6"/>
        <v>4.2484952420493594</v>
      </c>
      <c r="W23" s="73">
        <f t="shared" si="7"/>
        <v>18.049711821716045</v>
      </c>
      <c r="X23" s="73" t="e">
        <f t="shared" si="8"/>
        <v>#REF!</v>
      </c>
      <c r="Y23" s="73" t="e">
        <f t="shared" si="9"/>
        <v>#REF!</v>
      </c>
      <c r="Z23" s="73" t="e">
        <f t="shared" si="10"/>
        <v>#REF!</v>
      </c>
      <c r="AA23" s="73" t="e">
        <f t="shared" si="11"/>
        <v>#REF!</v>
      </c>
      <c r="AB23" s="73" t="e">
        <f t="shared" si="12"/>
        <v>#REF!</v>
      </c>
    </row>
    <row r="24" spans="2:28" ht="12.75">
      <c r="B24" s="96">
        <v>17</v>
      </c>
      <c r="C24" s="97">
        <f>Puntajes!Q185</f>
        <v>80</v>
      </c>
      <c r="D24" s="98" t="e">
        <f>Puntajes!U185</f>
        <v>#REF!</v>
      </c>
      <c r="E24" s="99" t="e">
        <f t="shared" si="0"/>
        <v>#REF!</v>
      </c>
      <c r="F24" s="99" t="e">
        <f t="shared" si="1"/>
        <v>#REF!</v>
      </c>
      <c r="G24" s="99" t="e">
        <f t="shared" si="2"/>
        <v>#REF!</v>
      </c>
      <c r="H24" s="99" t="e">
        <f t="shared" si="3"/>
        <v>#REF!</v>
      </c>
      <c r="I24" s="88"/>
      <c r="N24" s="89"/>
      <c r="O24" s="88"/>
      <c r="P24" s="88"/>
      <c r="Q24" s="90"/>
      <c r="R24" s="88"/>
      <c r="S24" s="90" t="e">
        <f t="shared" si="4"/>
        <v>#REF!</v>
      </c>
      <c r="T24" s="90">
        <f t="shared" ref="T24:U25" si="13">(C24)^2</f>
        <v>6400</v>
      </c>
      <c r="U24" s="90" t="e">
        <f t="shared" si="13"/>
        <v>#REF!</v>
      </c>
      <c r="V24" s="73">
        <f t="shared" si="6"/>
        <v>4.3820266346738812</v>
      </c>
      <c r="W24" s="73">
        <f t="shared" si="7"/>
        <v>19.202157426991302</v>
      </c>
      <c r="X24" s="73" t="e">
        <f t="shared" si="8"/>
        <v>#REF!</v>
      </c>
      <c r="Y24" s="73" t="e">
        <f t="shared" si="9"/>
        <v>#REF!</v>
      </c>
      <c r="Z24" s="73" t="e">
        <f t="shared" si="10"/>
        <v>#REF!</v>
      </c>
      <c r="AA24" s="73" t="e">
        <f t="shared" si="11"/>
        <v>#REF!</v>
      </c>
      <c r="AB24" s="73" t="e">
        <f t="shared" si="12"/>
        <v>#REF!</v>
      </c>
    </row>
    <row r="25" spans="2:28" ht="12.75">
      <c r="B25" s="96">
        <v>18</v>
      </c>
      <c r="C25" s="97">
        <f>Puntajes!Q186</f>
        <v>90</v>
      </c>
      <c r="D25" s="98" t="e">
        <f>Puntajes!U186</f>
        <v>#REF!</v>
      </c>
      <c r="E25" s="99" t="e">
        <f t="shared" si="0"/>
        <v>#REF!</v>
      </c>
      <c r="F25" s="99" t="e">
        <f t="shared" si="1"/>
        <v>#REF!</v>
      </c>
      <c r="G25" s="99" t="e">
        <f t="shared" si="2"/>
        <v>#REF!</v>
      </c>
      <c r="H25" s="99" t="e">
        <f t="shared" si="3"/>
        <v>#REF!</v>
      </c>
      <c r="I25" s="88"/>
      <c r="N25" s="89"/>
      <c r="O25" s="88"/>
      <c r="P25" s="88"/>
      <c r="Q25" s="90"/>
      <c r="R25" s="88"/>
      <c r="S25" s="90" t="e">
        <f t="shared" si="4"/>
        <v>#REF!</v>
      </c>
      <c r="T25" s="90">
        <f t="shared" si="13"/>
        <v>8100</v>
      </c>
      <c r="U25" s="90" t="e">
        <f t="shared" si="13"/>
        <v>#REF!</v>
      </c>
      <c r="V25" s="73">
        <f t="shared" si="6"/>
        <v>4.499809670330265</v>
      </c>
      <c r="W25" s="73">
        <f t="shared" si="7"/>
        <v>20.248287069197769</v>
      </c>
      <c r="X25" s="73" t="e">
        <f t="shared" si="8"/>
        <v>#REF!</v>
      </c>
      <c r="Y25" s="73" t="e">
        <f t="shared" si="9"/>
        <v>#REF!</v>
      </c>
      <c r="Z25" s="73" t="e">
        <f t="shared" si="10"/>
        <v>#REF!</v>
      </c>
      <c r="AA25" s="73" t="e">
        <f t="shared" si="11"/>
        <v>#REF!</v>
      </c>
      <c r="AB25" s="73" t="e">
        <f t="shared" si="12"/>
        <v>#REF!</v>
      </c>
    </row>
    <row r="26" spans="2:28" ht="12.75">
      <c r="B26" s="114"/>
      <c r="C26" s="114"/>
      <c r="I26" s="109"/>
      <c r="O26" s="109"/>
      <c r="P26" s="109"/>
      <c r="Q26" s="110"/>
      <c r="R26" s="109"/>
      <c r="S26" s="110" t="e">
        <f t="shared" ref="S26:AB26" si="14">SUM(S8:S25)</f>
        <v>#REF!</v>
      </c>
      <c r="T26" s="110">
        <f t="shared" si="14"/>
        <v>74595</v>
      </c>
      <c r="U26" s="110" t="e">
        <f t="shared" si="14"/>
        <v>#REF!</v>
      </c>
      <c r="V26" s="111">
        <f t="shared" si="14"/>
        <v>73.811878971494153</v>
      </c>
      <c r="W26" s="111">
        <f t="shared" si="14"/>
        <v>303.87118335067061</v>
      </c>
      <c r="X26" s="111" t="e">
        <f t="shared" si="14"/>
        <v>#REF!</v>
      </c>
      <c r="Y26" s="111" t="e">
        <f t="shared" si="14"/>
        <v>#REF!</v>
      </c>
      <c r="Z26" s="111" t="e">
        <f t="shared" si="14"/>
        <v>#REF!</v>
      </c>
      <c r="AA26" s="111" t="e">
        <f t="shared" si="14"/>
        <v>#REF!</v>
      </c>
      <c r="AB26" s="111" t="e">
        <f t="shared" si="14"/>
        <v>#REF!</v>
      </c>
    </row>
    <row r="27" spans="2:28" ht="14.25">
      <c r="B27" s="114"/>
      <c r="C27" s="114"/>
      <c r="I27" s="88"/>
      <c r="O27" s="88"/>
      <c r="P27" s="88"/>
      <c r="Q27" s="90"/>
      <c r="R27" s="88"/>
      <c r="S27" s="90" t="s">
        <v>26</v>
      </c>
      <c r="T27" s="90" t="s">
        <v>27</v>
      </c>
      <c r="U27" s="90" t="s">
        <v>28</v>
      </c>
      <c r="V27" s="73" t="s">
        <v>29</v>
      </c>
      <c r="W27" s="73" t="s">
        <v>30</v>
      </c>
      <c r="X27" s="73" t="s">
        <v>31</v>
      </c>
      <c r="Y27" s="73" t="s">
        <v>32</v>
      </c>
      <c r="Z27" s="73" t="s">
        <v>33</v>
      </c>
      <c r="AA27" s="73" t="s">
        <v>34</v>
      </c>
      <c r="AB27" s="73" t="s">
        <v>35</v>
      </c>
    </row>
    <row r="28" spans="2:28" ht="12.75">
      <c r="B28" s="114"/>
      <c r="C28" s="114"/>
      <c r="I28" s="88"/>
      <c r="J28" s="88"/>
      <c r="K28" s="88"/>
      <c r="L28" s="90"/>
      <c r="M28" s="88"/>
      <c r="N28" s="90"/>
      <c r="O28" s="90"/>
      <c r="P28" s="90"/>
    </row>
    <row r="29" spans="2:28" ht="12.75">
      <c r="B29" s="114"/>
      <c r="C29" s="114"/>
      <c r="I29" s="88"/>
      <c r="J29" s="88"/>
      <c r="K29" s="88"/>
      <c r="L29" s="90"/>
      <c r="M29" s="88"/>
      <c r="N29" s="90"/>
      <c r="O29" s="90"/>
      <c r="P29" s="90"/>
    </row>
    <row r="30" spans="2:28" ht="12.75">
      <c r="B30" s="114"/>
      <c r="C30" s="114"/>
      <c r="I30" s="88"/>
      <c r="J30" s="88"/>
      <c r="K30" s="88"/>
      <c r="L30" s="90"/>
      <c r="M30" s="88"/>
      <c r="N30" s="90"/>
      <c r="O30" s="90"/>
      <c r="P30" s="90"/>
    </row>
    <row r="31" spans="2:28" ht="12.75">
      <c r="B31" s="114"/>
      <c r="C31" s="114"/>
      <c r="I31" s="88"/>
      <c r="J31" s="88"/>
      <c r="K31" s="88"/>
      <c r="L31" s="90"/>
      <c r="M31" s="88"/>
      <c r="N31" s="90"/>
      <c r="O31" s="90"/>
      <c r="P31" s="90"/>
    </row>
    <row r="32" spans="2:28" ht="6.75" customHeight="1">
      <c r="B32" s="112"/>
      <c r="C32" s="114"/>
      <c r="D32" s="115"/>
      <c r="E32" s="116"/>
      <c r="F32" s="116"/>
      <c r="G32" s="116"/>
      <c r="H32" s="116"/>
      <c r="I32" s="88"/>
      <c r="J32" s="88"/>
      <c r="K32" s="88"/>
      <c r="L32" s="90"/>
      <c r="M32" s="88"/>
      <c r="N32" s="90"/>
      <c r="O32" s="90"/>
      <c r="P32" s="90"/>
    </row>
    <row r="33" spans="2:16" ht="23.25" customHeight="1">
      <c r="B33" s="602" t="s">
        <v>51</v>
      </c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90"/>
      <c r="O33" s="90"/>
      <c r="P33" s="90"/>
    </row>
    <row r="34" spans="2:16" ht="12.75">
      <c r="B34" s="114"/>
      <c r="C34" s="114"/>
      <c r="D34" s="115"/>
      <c r="E34" s="116"/>
      <c r="F34" s="116"/>
      <c r="G34" s="116"/>
      <c r="H34" s="116"/>
      <c r="I34" s="88"/>
      <c r="J34" s="88"/>
      <c r="K34" s="88"/>
      <c r="L34" s="90"/>
      <c r="M34" s="88"/>
      <c r="N34" s="90"/>
      <c r="O34" s="90"/>
      <c r="P34" s="90"/>
    </row>
    <row r="35" spans="2:16" ht="12.75">
      <c r="B35" s="117" t="s">
        <v>10</v>
      </c>
      <c r="C35" s="118" t="s">
        <v>52</v>
      </c>
      <c r="D35" s="507" t="s">
        <v>12</v>
      </c>
      <c r="E35" s="119" t="s">
        <v>13</v>
      </c>
      <c r="F35" s="119" t="s">
        <v>14</v>
      </c>
      <c r="G35" s="120" t="s">
        <v>15</v>
      </c>
      <c r="H35" s="73"/>
      <c r="I35" s="117" t="s">
        <v>10</v>
      </c>
      <c r="J35" s="118" t="s">
        <v>52</v>
      </c>
      <c r="K35" s="507" t="s">
        <v>12</v>
      </c>
      <c r="L35" s="119" t="s">
        <v>13</v>
      </c>
      <c r="M35" s="119" t="s">
        <v>14</v>
      </c>
      <c r="N35" s="120" t="s">
        <v>15</v>
      </c>
      <c r="O35" s="90"/>
      <c r="P35" s="90"/>
    </row>
    <row r="36" spans="2:16" ht="12.75">
      <c r="B36" s="122">
        <v>1</v>
      </c>
      <c r="C36" s="121"/>
      <c r="D36" s="123" t="e">
        <f t="shared" ref="D36:D85" si="15">+$K$8+$K$9*B36</f>
        <v>#REF!</v>
      </c>
      <c r="E36" s="123" t="e">
        <f t="shared" ref="E36:E85" si="16">IF($L$9&gt;0,+$L$8*B36^$L$9,0)</f>
        <v>#REF!</v>
      </c>
      <c r="F36" s="123" t="e">
        <f t="shared" ref="F36:F85" si="17">IF(B36&gt;0,+$M$8*EXP($M$9*B36),0)</f>
        <v>#REF!</v>
      </c>
      <c r="G36" s="124" t="e">
        <f t="shared" ref="G36:G85" si="18">IF(B36&gt;0,+$N$8+$N$9*LN(B36),0)</f>
        <v>#REF!</v>
      </c>
      <c r="H36" s="73"/>
      <c r="I36" s="122">
        <v>51</v>
      </c>
      <c r="J36" s="125"/>
      <c r="K36" s="123" t="e">
        <f t="shared" ref="K36:K84" si="19">+$K$8+$K$9*I36</f>
        <v>#REF!</v>
      </c>
      <c r="L36" s="123" t="e">
        <f t="shared" ref="L36:L85" si="20">IF($L$9&gt;0,+$L$8*I36^$L$9,0)</f>
        <v>#REF!</v>
      </c>
      <c r="M36" s="123" t="e">
        <f t="shared" ref="M36:M85" si="21">IF(I36&gt;0,+$M$8*EXP($M$9*I36),0)</f>
        <v>#REF!</v>
      </c>
      <c r="N36" s="124" t="e">
        <f t="shared" ref="N36:N85" si="22">IF(I36&gt;0,+$N$8+$N$9*LN(I36),0)</f>
        <v>#REF!</v>
      </c>
      <c r="O36" s="90"/>
      <c r="P36" s="90"/>
    </row>
    <row r="37" spans="2:16" ht="12.75">
      <c r="B37" s="122">
        <v>2</v>
      </c>
      <c r="C37" s="121"/>
      <c r="D37" s="123" t="e">
        <f t="shared" si="15"/>
        <v>#REF!</v>
      </c>
      <c r="E37" s="123" t="e">
        <f t="shared" si="16"/>
        <v>#REF!</v>
      </c>
      <c r="F37" s="123" t="e">
        <f t="shared" si="17"/>
        <v>#REF!</v>
      </c>
      <c r="G37" s="124" t="e">
        <f t="shared" si="18"/>
        <v>#REF!</v>
      </c>
      <c r="H37" s="73"/>
      <c r="I37" s="122">
        <v>52</v>
      </c>
      <c r="J37" s="125"/>
      <c r="K37" s="123" t="e">
        <f t="shared" si="19"/>
        <v>#REF!</v>
      </c>
      <c r="L37" s="123" t="e">
        <f t="shared" si="20"/>
        <v>#REF!</v>
      </c>
      <c r="M37" s="123" t="e">
        <f t="shared" si="21"/>
        <v>#REF!</v>
      </c>
      <c r="N37" s="124" t="e">
        <f t="shared" si="22"/>
        <v>#REF!</v>
      </c>
      <c r="O37" s="90"/>
      <c r="P37" s="90"/>
    </row>
    <row r="38" spans="2:16" ht="12.75">
      <c r="B38" s="122">
        <v>3</v>
      </c>
      <c r="C38" s="121"/>
      <c r="D38" s="123" t="e">
        <f t="shared" si="15"/>
        <v>#REF!</v>
      </c>
      <c r="E38" s="123" t="e">
        <f t="shared" si="16"/>
        <v>#REF!</v>
      </c>
      <c r="F38" s="123" t="e">
        <f t="shared" si="17"/>
        <v>#REF!</v>
      </c>
      <c r="G38" s="124" t="e">
        <f t="shared" si="18"/>
        <v>#REF!</v>
      </c>
      <c r="H38" s="73"/>
      <c r="I38" s="122">
        <v>53</v>
      </c>
      <c r="J38" s="125"/>
      <c r="K38" s="123" t="e">
        <f t="shared" si="19"/>
        <v>#REF!</v>
      </c>
      <c r="L38" s="123" t="e">
        <f t="shared" si="20"/>
        <v>#REF!</v>
      </c>
      <c r="M38" s="123" t="e">
        <f t="shared" si="21"/>
        <v>#REF!</v>
      </c>
      <c r="N38" s="124" t="e">
        <f t="shared" si="22"/>
        <v>#REF!</v>
      </c>
      <c r="O38" s="90"/>
      <c r="P38" s="90"/>
    </row>
    <row r="39" spans="2:16" ht="12.75">
      <c r="B39" s="122">
        <v>4</v>
      </c>
      <c r="C39" s="121"/>
      <c r="D39" s="123" t="e">
        <f t="shared" si="15"/>
        <v>#REF!</v>
      </c>
      <c r="E39" s="123" t="e">
        <f t="shared" si="16"/>
        <v>#REF!</v>
      </c>
      <c r="F39" s="123" t="e">
        <f t="shared" si="17"/>
        <v>#REF!</v>
      </c>
      <c r="G39" s="124" t="e">
        <f t="shared" si="18"/>
        <v>#REF!</v>
      </c>
      <c r="H39" s="73"/>
      <c r="I39" s="122">
        <v>54</v>
      </c>
      <c r="J39" s="125"/>
      <c r="K39" s="123" t="e">
        <f t="shared" si="19"/>
        <v>#REF!</v>
      </c>
      <c r="L39" s="123" t="e">
        <f t="shared" si="20"/>
        <v>#REF!</v>
      </c>
      <c r="M39" s="123" t="e">
        <f t="shared" si="21"/>
        <v>#REF!</v>
      </c>
      <c r="N39" s="124" t="e">
        <f t="shared" si="22"/>
        <v>#REF!</v>
      </c>
      <c r="O39" s="90"/>
      <c r="P39" s="90"/>
    </row>
    <row r="40" spans="2:16" ht="12.75">
      <c r="B40" s="122">
        <v>5</v>
      </c>
      <c r="C40" s="121"/>
      <c r="D40" s="123" t="e">
        <f t="shared" si="15"/>
        <v>#REF!</v>
      </c>
      <c r="E40" s="123" t="e">
        <f t="shared" si="16"/>
        <v>#REF!</v>
      </c>
      <c r="F40" s="123" t="e">
        <f t="shared" si="17"/>
        <v>#REF!</v>
      </c>
      <c r="G40" s="124" t="e">
        <f t="shared" si="18"/>
        <v>#REF!</v>
      </c>
      <c r="H40" s="73"/>
      <c r="I40" s="122">
        <v>55</v>
      </c>
      <c r="J40" s="125"/>
      <c r="K40" s="123" t="e">
        <f t="shared" si="19"/>
        <v>#REF!</v>
      </c>
      <c r="L40" s="123" t="e">
        <f t="shared" si="20"/>
        <v>#REF!</v>
      </c>
      <c r="M40" s="123" t="e">
        <f t="shared" si="21"/>
        <v>#REF!</v>
      </c>
      <c r="N40" s="124" t="e">
        <f t="shared" si="22"/>
        <v>#REF!</v>
      </c>
      <c r="O40" s="90"/>
      <c r="P40" s="90"/>
    </row>
    <row r="41" spans="2:16" ht="12.75">
      <c r="B41" s="122">
        <v>6</v>
      </c>
      <c r="C41" s="121"/>
      <c r="D41" s="123" t="e">
        <f t="shared" si="15"/>
        <v>#REF!</v>
      </c>
      <c r="E41" s="123" t="e">
        <f t="shared" si="16"/>
        <v>#REF!</v>
      </c>
      <c r="F41" s="123" t="e">
        <f t="shared" si="17"/>
        <v>#REF!</v>
      </c>
      <c r="G41" s="124" t="e">
        <f t="shared" si="18"/>
        <v>#REF!</v>
      </c>
      <c r="H41" s="73"/>
      <c r="I41" s="122">
        <v>56</v>
      </c>
      <c r="J41" s="125"/>
      <c r="K41" s="123" t="e">
        <f t="shared" si="19"/>
        <v>#REF!</v>
      </c>
      <c r="L41" s="123" t="e">
        <f t="shared" si="20"/>
        <v>#REF!</v>
      </c>
      <c r="M41" s="123" t="e">
        <f t="shared" si="21"/>
        <v>#REF!</v>
      </c>
      <c r="N41" s="124" t="e">
        <f t="shared" si="22"/>
        <v>#REF!</v>
      </c>
    </row>
    <row r="42" spans="2:16" ht="12.75">
      <c r="B42" s="122">
        <v>7</v>
      </c>
      <c r="C42" s="121"/>
      <c r="D42" s="123" t="e">
        <f t="shared" si="15"/>
        <v>#REF!</v>
      </c>
      <c r="E42" s="123" t="e">
        <f t="shared" si="16"/>
        <v>#REF!</v>
      </c>
      <c r="F42" s="123" t="e">
        <f t="shared" si="17"/>
        <v>#REF!</v>
      </c>
      <c r="G42" s="124" t="e">
        <f t="shared" si="18"/>
        <v>#REF!</v>
      </c>
      <c r="H42" s="73"/>
      <c r="I42" s="122">
        <v>57</v>
      </c>
      <c r="J42" s="125"/>
      <c r="K42" s="123" t="e">
        <f t="shared" si="19"/>
        <v>#REF!</v>
      </c>
      <c r="L42" s="123" t="e">
        <f t="shared" si="20"/>
        <v>#REF!</v>
      </c>
      <c r="M42" s="123" t="e">
        <f t="shared" si="21"/>
        <v>#REF!</v>
      </c>
      <c r="N42" s="124" t="e">
        <f t="shared" si="22"/>
        <v>#REF!</v>
      </c>
    </row>
    <row r="43" spans="2:16" ht="12.75">
      <c r="B43" s="122">
        <v>8</v>
      </c>
      <c r="C43" s="121"/>
      <c r="D43" s="123" t="e">
        <f t="shared" si="15"/>
        <v>#REF!</v>
      </c>
      <c r="E43" s="123" t="e">
        <f t="shared" si="16"/>
        <v>#REF!</v>
      </c>
      <c r="F43" s="123" t="e">
        <f t="shared" si="17"/>
        <v>#REF!</v>
      </c>
      <c r="G43" s="124" t="e">
        <f t="shared" si="18"/>
        <v>#REF!</v>
      </c>
      <c r="H43" s="73"/>
      <c r="I43" s="122">
        <v>58</v>
      </c>
      <c r="J43" s="125"/>
      <c r="K43" s="123" t="e">
        <f t="shared" si="19"/>
        <v>#REF!</v>
      </c>
      <c r="L43" s="123" t="e">
        <f t="shared" si="20"/>
        <v>#REF!</v>
      </c>
      <c r="M43" s="123" t="e">
        <f t="shared" si="21"/>
        <v>#REF!</v>
      </c>
      <c r="N43" s="124" t="e">
        <f t="shared" si="22"/>
        <v>#REF!</v>
      </c>
    </row>
    <row r="44" spans="2:16" ht="12.75">
      <c r="B44" s="122">
        <v>9</v>
      </c>
      <c r="C44" s="121"/>
      <c r="D44" s="123" t="e">
        <f t="shared" si="15"/>
        <v>#REF!</v>
      </c>
      <c r="E44" s="123" t="e">
        <f t="shared" si="16"/>
        <v>#REF!</v>
      </c>
      <c r="F44" s="123" t="e">
        <f t="shared" si="17"/>
        <v>#REF!</v>
      </c>
      <c r="G44" s="124" t="e">
        <f t="shared" si="18"/>
        <v>#REF!</v>
      </c>
      <c r="H44" s="73"/>
      <c r="I44" s="122">
        <v>59</v>
      </c>
      <c r="J44" s="125"/>
      <c r="K44" s="123" t="e">
        <f t="shared" si="19"/>
        <v>#REF!</v>
      </c>
      <c r="L44" s="123" t="e">
        <f t="shared" si="20"/>
        <v>#REF!</v>
      </c>
      <c r="M44" s="123" t="e">
        <f t="shared" si="21"/>
        <v>#REF!</v>
      </c>
      <c r="N44" s="124" t="e">
        <f t="shared" si="22"/>
        <v>#REF!</v>
      </c>
    </row>
    <row r="45" spans="2:16" ht="12.75">
      <c r="B45" s="122">
        <v>10</v>
      </c>
      <c r="C45" s="121"/>
      <c r="D45" s="123" t="e">
        <f t="shared" si="15"/>
        <v>#REF!</v>
      </c>
      <c r="E45" s="123" t="e">
        <f t="shared" si="16"/>
        <v>#REF!</v>
      </c>
      <c r="F45" s="123" t="e">
        <f t="shared" si="17"/>
        <v>#REF!</v>
      </c>
      <c r="G45" s="124" t="e">
        <f t="shared" si="18"/>
        <v>#REF!</v>
      </c>
      <c r="H45" s="73"/>
      <c r="I45" s="122">
        <v>60</v>
      </c>
      <c r="J45" s="125"/>
      <c r="K45" s="123" t="e">
        <f t="shared" si="19"/>
        <v>#REF!</v>
      </c>
      <c r="L45" s="123" t="e">
        <f t="shared" si="20"/>
        <v>#REF!</v>
      </c>
      <c r="M45" s="123" t="e">
        <f t="shared" si="21"/>
        <v>#REF!</v>
      </c>
      <c r="N45" s="124" t="e">
        <f t="shared" si="22"/>
        <v>#REF!</v>
      </c>
    </row>
    <row r="46" spans="2:16" ht="12.75">
      <c r="B46" s="122">
        <v>11</v>
      </c>
      <c r="C46" s="121"/>
      <c r="D46" s="123" t="e">
        <f t="shared" si="15"/>
        <v>#REF!</v>
      </c>
      <c r="E46" s="123" t="e">
        <f t="shared" si="16"/>
        <v>#REF!</v>
      </c>
      <c r="F46" s="123" t="e">
        <f t="shared" si="17"/>
        <v>#REF!</v>
      </c>
      <c r="G46" s="124" t="e">
        <f t="shared" si="18"/>
        <v>#REF!</v>
      </c>
      <c r="H46" s="73"/>
      <c r="I46" s="122">
        <v>61</v>
      </c>
      <c r="J46" s="125"/>
      <c r="K46" s="123" t="e">
        <f t="shared" si="19"/>
        <v>#REF!</v>
      </c>
      <c r="L46" s="123" t="e">
        <f t="shared" si="20"/>
        <v>#REF!</v>
      </c>
      <c r="M46" s="123" t="e">
        <f t="shared" si="21"/>
        <v>#REF!</v>
      </c>
      <c r="N46" s="124" t="e">
        <f t="shared" si="22"/>
        <v>#REF!</v>
      </c>
    </row>
    <row r="47" spans="2:16" ht="12.75">
      <c r="B47" s="122">
        <v>12</v>
      </c>
      <c r="C47" s="121"/>
      <c r="D47" s="123" t="e">
        <f t="shared" si="15"/>
        <v>#REF!</v>
      </c>
      <c r="E47" s="123" t="e">
        <f t="shared" si="16"/>
        <v>#REF!</v>
      </c>
      <c r="F47" s="123" t="e">
        <f t="shared" si="17"/>
        <v>#REF!</v>
      </c>
      <c r="G47" s="124" t="e">
        <f t="shared" si="18"/>
        <v>#REF!</v>
      </c>
      <c r="H47" s="73"/>
      <c r="I47" s="122">
        <v>62</v>
      </c>
      <c r="J47" s="125"/>
      <c r="K47" s="123" t="e">
        <f t="shared" si="19"/>
        <v>#REF!</v>
      </c>
      <c r="L47" s="123" t="e">
        <f t="shared" si="20"/>
        <v>#REF!</v>
      </c>
      <c r="M47" s="123" t="e">
        <f t="shared" si="21"/>
        <v>#REF!</v>
      </c>
      <c r="N47" s="124" t="e">
        <f t="shared" si="22"/>
        <v>#REF!</v>
      </c>
    </row>
    <row r="48" spans="2:16" ht="12.75">
      <c r="B48" s="122">
        <v>13</v>
      </c>
      <c r="C48" s="121"/>
      <c r="D48" s="123" t="e">
        <f t="shared" si="15"/>
        <v>#REF!</v>
      </c>
      <c r="E48" s="123" t="e">
        <f t="shared" si="16"/>
        <v>#REF!</v>
      </c>
      <c r="F48" s="123" t="e">
        <f t="shared" si="17"/>
        <v>#REF!</v>
      </c>
      <c r="G48" s="124" t="e">
        <f t="shared" si="18"/>
        <v>#REF!</v>
      </c>
      <c r="H48" s="73"/>
      <c r="I48" s="122">
        <v>63</v>
      </c>
      <c r="J48" s="125"/>
      <c r="K48" s="123" t="e">
        <f t="shared" si="19"/>
        <v>#REF!</v>
      </c>
      <c r="L48" s="123" t="e">
        <f t="shared" si="20"/>
        <v>#REF!</v>
      </c>
      <c r="M48" s="123" t="e">
        <f t="shared" si="21"/>
        <v>#REF!</v>
      </c>
      <c r="N48" s="124" t="e">
        <f t="shared" si="22"/>
        <v>#REF!</v>
      </c>
    </row>
    <row r="49" spans="2:14" ht="12.75">
      <c r="B49" s="122">
        <v>14</v>
      </c>
      <c r="C49" s="121"/>
      <c r="D49" s="123" t="e">
        <f t="shared" si="15"/>
        <v>#REF!</v>
      </c>
      <c r="E49" s="123" t="e">
        <f t="shared" si="16"/>
        <v>#REF!</v>
      </c>
      <c r="F49" s="123" t="e">
        <f t="shared" si="17"/>
        <v>#REF!</v>
      </c>
      <c r="G49" s="124" t="e">
        <f t="shared" si="18"/>
        <v>#REF!</v>
      </c>
      <c r="H49" s="73"/>
      <c r="I49" s="122">
        <v>64</v>
      </c>
      <c r="J49" s="125"/>
      <c r="K49" s="123" t="e">
        <f t="shared" si="19"/>
        <v>#REF!</v>
      </c>
      <c r="L49" s="123" t="e">
        <f t="shared" si="20"/>
        <v>#REF!</v>
      </c>
      <c r="M49" s="123" t="e">
        <f t="shared" si="21"/>
        <v>#REF!</v>
      </c>
      <c r="N49" s="124" t="e">
        <f t="shared" si="22"/>
        <v>#REF!</v>
      </c>
    </row>
    <row r="50" spans="2:14" ht="12.75">
      <c r="B50" s="122">
        <v>15</v>
      </c>
      <c r="C50" s="121"/>
      <c r="D50" s="123" t="e">
        <f t="shared" si="15"/>
        <v>#REF!</v>
      </c>
      <c r="E50" s="123" t="e">
        <f t="shared" si="16"/>
        <v>#REF!</v>
      </c>
      <c r="F50" s="123" t="e">
        <f t="shared" si="17"/>
        <v>#REF!</v>
      </c>
      <c r="G50" s="124" t="e">
        <f t="shared" si="18"/>
        <v>#REF!</v>
      </c>
      <c r="H50" s="73"/>
      <c r="I50" s="122">
        <v>65</v>
      </c>
      <c r="J50" s="125"/>
      <c r="K50" s="123" t="e">
        <f t="shared" si="19"/>
        <v>#REF!</v>
      </c>
      <c r="L50" s="123" t="e">
        <f t="shared" si="20"/>
        <v>#REF!</v>
      </c>
      <c r="M50" s="123" t="e">
        <f t="shared" si="21"/>
        <v>#REF!</v>
      </c>
      <c r="N50" s="124" t="e">
        <f t="shared" si="22"/>
        <v>#REF!</v>
      </c>
    </row>
    <row r="51" spans="2:14" ht="12.75">
      <c r="B51" s="122">
        <v>16</v>
      </c>
      <c r="C51" s="121"/>
      <c r="D51" s="123" t="e">
        <f t="shared" si="15"/>
        <v>#REF!</v>
      </c>
      <c r="E51" s="123" t="e">
        <f t="shared" si="16"/>
        <v>#REF!</v>
      </c>
      <c r="F51" s="123" t="e">
        <f t="shared" si="17"/>
        <v>#REF!</v>
      </c>
      <c r="G51" s="124" t="e">
        <f t="shared" si="18"/>
        <v>#REF!</v>
      </c>
      <c r="H51" s="73"/>
      <c r="I51" s="122">
        <v>66</v>
      </c>
      <c r="J51" s="125"/>
      <c r="K51" s="123" t="e">
        <f t="shared" si="19"/>
        <v>#REF!</v>
      </c>
      <c r="L51" s="123" t="e">
        <f t="shared" si="20"/>
        <v>#REF!</v>
      </c>
      <c r="M51" s="123" t="e">
        <f t="shared" si="21"/>
        <v>#REF!</v>
      </c>
      <c r="N51" s="124" t="e">
        <f t="shared" si="22"/>
        <v>#REF!</v>
      </c>
    </row>
    <row r="52" spans="2:14" ht="12.75">
      <c r="B52" s="122">
        <v>17</v>
      </c>
      <c r="C52" s="121"/>
      <c r="D52" s="123" t="e">
        <f t="shared" si="15"/>
        <v>#REF!</v>
      </c>
      <c r="E52" s="123" t="e">
        <f t="shared" si="16"/>
        <v>#REF!</v>
      </c>
      <c r="F52" s="123" t="e">
        <f t="shared" si="17"/>
        <v>#REF!</v>
      </c>
      <c r="G52" s="124" t="e">
        <f t="shared" si="18"/>
        <v>#REF!</v>
      </c>
      <c r="H52" s="73"/>
      <c r="I52" s="122">
        <v>67</v>
      </c>
      <c r="J52" s="125"/>
      <c r="K52" s="123" t="e">
        <f t="shared" si="19"/>
        <v>#REF!</v>
      </c>
      <c r="L52" s="123" t="e">
        <f t="shared" si="20"/>
        <v>#REF!</v>
      </c>
      <c r="M52" s="123" t="e">
        <f t="shared" si="21"/>
        <v>#REF!</v>
      </c>
      <c r="N52" s="124" t="e">
        <f t="shared" si="22"/>
        <v>#REF!</v>
      </c>
    </row>
    <row r="53" spans="2:14" ht="12.75">
      <c r="B53" s="122">
        <v>18</v>
      </c>
      <c r="C53" s="126"/>
      <c r="D53" s="123" t="e">
        <f t="shared" si="15"/>
        <v>#REF!</v>
      </c>
      <c r="E53" s="123" t="e">
        <f t="shared" si="16"/>
        <v>#REF!</v>
      </c>
      <c r="F53" s="123" t="e">
        <f t="shared" si="17"/>
        <v>#REF!</v>
      </c>
      <c r="G53" s="124" t="e">
        <f t="shared" si="18"/>
        <v>#REF!</v>
      </c>
      <c r="H53" s="73"/>
      <c r="I53" s="122">
        <v>68</v>
      </c>
      <c r="J53" s="125"/>
      <c r="K53" s="123" t="e">
        <f t="shared" si="19"/>
        <v>#REF!</v>
      </c>
      <c r="L53" s="123" t="e">
        <f t="shared" si="20"/>
        <v>#REF!</v>
      </c>
      <c r="M53" s="123" t="e">
        <f t="shared" si="21"/>
        <v>#REF!</v>
      </c>
      <c r="N53" s="124" t="e">
        <f t="shared" si="22"/>
        <v>#REF!</v>
      </c>
    </row>
    <row r="54" spans="2:14" ht="12.75">
      <c r="B54" s="122">
        <v>19</v>
      </c>
      <c r="C54" s="126"/>
      <c r="D54" s="123" t="e">
        <f t="shared" si="15"/>
        <v>#REF!</v>
      </c>
      <c r="E54" s="123" t="e">
        <f t="shared" si="16"/>
        <v>#REF!</v>
      </c>
      <c r="F54" s="123" t="e">
        <f t="shared" si="17"/>
        <v>#REF!</v>
      </c>
      <c r="G54" s="124" t="e">
        <f t="shared" si="18"/>
        <v>#REF!</v>
      </c>
      <c r="H54" s="73"/>
      <c r="I54" s="122">
        <v>69</v>
      </c>
      <c r="J54" s="125"/>
      <c r="K54" s="123" t="e">
        <f t="shared" si="19"/>
        <v>#REF!</v>
      </c>
      <c r="L54" s="123" t="e">
        <f t="shared" si="20"/>
        <v>#REF!</v>
      </c>
      <c r="M54" s="123" t="e">
        <f t="shared" si="21"/>
        <v>#REF!</v>
      </c>
      <c r="N54" s="124" t="e">
        <f t="shared" si="22"/>
        <v>#REF!</v>
      </c>
    </row>
    <row r="55" spans="2:14" ht="12.75">
      <c r="B55" s="122">
        <v>20</v>
      </c>
      <c r="C55" s="126"/>
      <c r="D55" s="123" t="e">
        <f t="shared" si="15"/>
        <v>#REF!</v>
      </c>
      <c r="E55" s="123" t="e">
        <f t="shared" si="16"/>
        <v>#REF!</v>
      </c>
      <c r="F55" s="123" t="e">
        <f t="shared" si="17"/>
        <v>#REF!</v>
      </c>
      <c r="G55" s="124" t="e">
        <f t="shared" si="18"/>
        <v>#REF!</v>
      </c>
      <c r="H55" s="73"/>
      <c r="I55" s="122">
        <v>70</v>
      </c>
      <c r="J55" s="125"/>
      <c r="K55" s="123" t="e">
        <f t="shared" si="19"/>
        <v>#REF!</v>
      </c>
      <c r="L55" s="123" t="e">
        <f t="shared" si="20"/>
        <v>#REF!</v>
      </c>
      <c r="M55" s="123" t="e">
        <f t="shared" si="21"/>
        <v>#REF!</v>
      </c>
      <c r="N55" s="124" t="e">
        <f t="shared" si="22"/>
        <v>#REF!</v>
      </c>
    </row>
    <row r="56" spans="2:14" ht="12.75">
      <c r="B56" s="122">
        <v>21</v>
      </c>
      <c r="C56" s="126"/>
      <c r="D56" s="123" t="e">
        <f t="shared" si="15"/>
        <v>#REF!</v>
      </c>
      <c r="E56" s="123" t="e">
        <f t="shared" si="16"/>
        <v>#REF!</v>
      </c>
      <c r="F56" s="123" t="e">
        <f t="shared" si="17"/>
        <v>#REF!</v>
      </c>
      <c r="G56" s="124" t="e">
        <f t="shared" si="18"/>
        <v>#REF!</v>
      </c>
      <c r="H56" s="73"/>
      <c r="I56" s="122">
        <v>71</v>
      </c>
      <c r="J56" s="125"/>
      <c r="K56" s="123" t="e">
        <f t="shared" si="19"/>
        <v>#REF!</v>
      </c>
      <c r="L56" s="123" t="e">
        <f t="shared" si="20"/>
        <v>#REF!</v>
      </c>
      <c r="M56" s="123" t="e">
        <f t="shared" si="21"/>
        <v>#REF!</v>
      </c>
      <c r="N56" s="124" t="e">
        <f t="shared" si="22"/>
        <v>#REF!</v>
      </c>
    </row>
    <row r="57" spans="2:14" ht="12.75">
      <c r="B57" s="122">
        <v>22</v>
      </c>
      <c r="C57" s="126"/>
      <c r="D57" s="123" t="e">
        <f t="shared" si="15"/>
        <v>#REF!</v>
      </c>
      <c r="E57" s="123" t="e">
        <f t="shared" si="16"/>
        <v>#REF!</v>
      </c>
      <c r="F57" s="123" t="e">
        <f t="shared" si="17"/>
        <v>#REF!</v>
      </c>
      <c r="G57" s="124" t="e">
        <f t="shared" si="18"/>
        <v>#REF!</v>
      </c>
      <c r="H57" s="73"/>
      <c r="I57" s="122">
        <v>72</v>
      </c>
      <c r="J57" s="125"/>
      <c r="K57" s="123" t="e">
        <f t="shared" si="19"/>
        <v>#REF!</v>
      </c>
      <c r="L57" s="123" t="e">
        <f t="shared" si="20"/>
        <v>#REF!</v>
      </c>
      <c r="M57" s="123" t="e">
        <f t="shared" si="21"/>
        <v>#REF!</v>
      </c>
      <c r="N57" s="124" t="e">
        <f t="shared" si="22"/>
        <v>#REF!</v>
      </c>
    </row>
    <row r="58" spans="2:14" ht="12.75">
      <c r="B58" s="122">
        <v>23</v>
      </c>
      <c r="C58" s="126"/>
      <c r="D58" s="123" t="e">
        <f t="shared" si="15"/>
        <v>#REF!</v>
      </c>
      <c r="E58" s="123" t="e">
        <f t="shared" si="16"/>
        <v>#REF!</v>
      </c>
      <c r="F58" s="123" t="e">
        <f t="shared" si="17"/>
        <v>#REF!</v>
      </c>
      <c r="G58" s="124" t="e">
        <f t="shared" si="18"/>
        <v>#REF!</v>
      </c>
      <c r="H58" s="73"/>
      <c r="I58" s="122">
        <v>73</v>
      </c>
      <c r="J58" s="125"/>
      <c r="K58" s="123" t="e">
        <f t="shared" si="19"/>
        <v>#REF!</v>
      </c>
      <c r="L58" s="123" t="e">
        <f t="shared" si="20"/>
        <v>#REF!</v>
      </c>
      <c r="M58" s="123" t="e">
        <f t="shared" si="21"/>
        <v>#REF!</v>
      </c>
      <c r="N58" s="124" t="e">
        <f t="shared" si="22"/>
        <v>#REF!</v>
      </c>
    </row>
    <row r="59" spans="2:14" ht="12.75">
      <c r="B59" s="122">
        <v>24</v>
      </c>
      <c r="C59" s="126"/>
      <c r="D59" s="123" t="e">
        <f t="shared" si="15"/>
        <v>#REF!</v>
      </c>
      <c r="E59" s="123" t="e">
        <f t="shared" si="16"/>
        <v>#REF!</v>
      </c>
      <c r="F59" s="123" t="e">
        <f t="shared" si="17"/>
        <v>#REF!</v>
      </c>
      <c r="G59" s="124" t="e">
        <f t="shared" si="18"/>
        <v>#REF!</v>
      </c>
      <c r="H59" s="73"/>
      <c r="I59" s="122">
        <v>74</v>
      </c>
      <c r="J59" s="125"/>
      <c r="K59" s="123" t="e">
        <f t="shared" si="19"/>
        <v>#REF!</v>
      </c>
      <c r="L59" s="123" t="e">
        <f t="shared" si="20"/>
        <v>#REF!</v>
      </c>
      <c r="M59" s="123" t="e">
        <f t="shared" si="21"/>
        <v>#REF!</v>
      </c>
      <c r="N59" s="124" t="e">
        <f t="shared" si="22"/>
        <v>#REF!</v>
      </c>
    </row>
    <row r="60" spans="2:14" ht="12.75">
      <c r="B60" s="122">
        <v>25</v>
      </c>
      <c r="C60" s="126"/>
      <c r="D60" s="123" t="e">
        <f t="shared" si="15"/>
        <v>#REF!</v>
      </c>
      <c r="E60" s="123" t="e">
        <f t="shared" si="16"/>
        <v>#REF!</v>
      </c>
      <c r="F60" s="123" t="e">
        <f t="shared" si="17"/>
        <v>#REF!</v>
      </c>
      <c r="G60" s="124" t="e">
        <f t="shared" si="18"/>
        <v>#REF!</v>
      </c>
      <c r="H60" s="73"/>
      <c r="I60" s="122">
        <v>75</v>
      </c>
      <c r="J60" s="125"/>
      <c r="K60" s="123" t="e">
        <f t="shared" si="19"/>
        <v>#REF!</v>
      </c>
      <c r="L60" s="123" t="e">
        <f t="shared" si="20"/>
        <v>#REF!</v>
      </c>
      <c r="M60" s="123" t="e">
        <f t="shared" si="21"/>
        <v>#REF!</v>
      </c>
      <c r="N60" s="124" t="e">
        <f t="shared" si="22"/>
        <v>#REF!</v>
      </c>
    </row>
    <row r="61" spans="2:14" ht="12.75">
      <c r="B61" s="122">
        <v>26</v>
      </c>
      <c r="C61" s="126"/>
      <c r="D61" s="123" t="e">
        <f t="shared" si="15"/>
        <v>#REF!</v>
      </c>
      <c r="E61" s="123" t="e">
        <f t="shared" si="16"/>
        <v>#REF!</v>
      </c>
      <c r="F61" s="123" t="e">
        <f t="shared" si="17"/>
        <v>#REF!</v>
      </c>
      <c r="G61" s="124" t="e">
        <f t="shared" si="18"/>
        <v>#REF!</v>
      </c>
      <c r="H61" s="73"/>
      <c r="I61" s="122">
        <v>76</v>
      </c>
      <c r="J61" s="125"/>
      <c r="K61" s="123" t="e">
        <f t="shared" si="19"/>
        <v>#REF!</v>
      </c>
      <c r="L61" s="123" t="e">
        <f t="shared" si="20"/>
        <v>#REF!</v>
      </c>
      <c r="M61" s="123" t="e">
        <f t="shared" si="21"/>
        <v>#REF!</v>
      </c>
      <c r="N61" s="124" t="e">
        <f t="shared" si="22"/>
        <v>#REF!</v>
      </c>
    </row>
    <row r="62" spans="2:14" ht="12.75">
      <c r="B62" s="122">
        <v>27</v>
      </c>
      <c r="C62" s="126"/>
      <c r="D62" s="123" t="e">
        <f t="shared" si="15"/>
        <v>#REF!</v>
      </c>
      <c r="E62" s="123" t="e">
        <f t="shared" si="16"/>
        <v>#REF!</v>
      </c>
      <c r="F62" s="123" t="e">
        <f t="shared" si="17"/>
        <v>#REF!</v>
      </c>
      <c r="G62" s="124" t="e">
        <f t="shared" si="18"/>
        <v>#REF!</v>
      </c>
      <c r="H62" s="73"/>
      <c r="I62" s="122">
        <v>77</v>
      </c>
      <c r="J62" s="125"/>
      <c r="K62" s="123" t="e">
        <f t="shared" si="19"/>
        <v>#REF!</v>
      </c>
      <c r="L62" s="123" t="e">
        <f t="shared" si="20"/>
        <v>#REF!</v>
      </c>
      <c r="M62" s="123" t="e">
        <f t="shared" si="21"/>
        <v>#REF!</v>
      </c>
      <c r="N62" s="124" t="e">
        <f t="shared" si="22"/>
        <v>#REF!</v>
      </c>
    </row>
    <row r="63" spans="2:14" ht="12.75">
      <c r="B63" s="122">
        <v>28</v>
      </c>
      <c r="C63" s="126"/>
      <c r="D63" s="123" t="e">
        <f t="shared" si="15"/>
        <v>#REF!</v>
      </c>
      <c r="E63" s="123" t="e">
        <f t="shared" si="16"/>
        <v>#REF!</v>
      </c>
      <c r="F63" s="123" t="e">
        <f t="shared" si="17"/>
        <v>#REF!</v>
      </c>
      <c r="G63" s="124" t="e">
        <f t="shared" si="18"/>
        <v>#REF!</v>
      </c>
      <c r="H63" s="73"/>
      <c r="I63" s="122">
        <v>78</v>
      </c>
      <c r="J63" s="125"/>
      <c r="K63" s="123" t="e">
        <f t="shared" si="19"/>
        <v>#REF!</v>
      </c>
      <c r="L63" s="123" t="e">
        <f t="shared" si="20"/>
        <v>#REF!</v>
      </c>
      <c r="M63" s="123" t="e">
        <f t="shared" si="21"/>
        <v>#REF!</v>
      </c>
      <c r="N63" s="124" t="e">
        <f t="shared" si="22"/>
        <v>#REF!</v>
      </c>
    </row>
    <row r="64" spans="2:14" ht="12.75">
      <c r="B64" s="122">
        <v>29</v>
      </c>
      <c r="C64" s="126"/>
      <c r="D64" s="123" t="e">
        <f t="shared" si="15"/>
        <v>#REF!</v>
      </c>
      <c r="E64" s="123" t="e">
        <f t="shared" si="16"/>
        <v>#REF!</v>
      </c>
      <c r="F64" s="123" t="e">
        <f t="shared" si="17"/>
        <v>#REF!</v>
      </c>
      <c r="G64" s="124" t="e">
        <f t="shared" si="18"/>
        <v>#REF!</v>
      </c>
      <c r="H64" s="73"/>
      <c r="I64" s="122">
        <v>79</v>
      </c>
      <c r="J64" s="125"/>
      <c r="K64" s="123" t="e">
        <f t="shared" si="19"/>
        <v>#REF!</v>
      </c>
      <c r="L64" s="123" t="e">
        <f t="shared" si="20"/>
        <v>#REF!</v>
      </c>
      <c r="M64" s="123" t="e">
        <f t="shared" si="21"/>
        <v>#REF!</v>
      </c>
      <c r="N64" s="124" t="e">
        <f t="shared" si="22"/>
        <v>#REF!</v>
      </c>
    </row>
    <row r="65" spans="2:14" ht="12.75">
      <c r="B65" s="122">
        <v>30</v>
      </c>
      <c r="C65" s="126"/>
      <c r="D65" s="123" t="e">
        <f t="shared" si="15"/>
        <v>#REF!</v>
      </c>
      <c r="E65" s="123" t="e">
        <f t="shared" si="16"/>
        <v>#REF!</v>
      </c>
      <c r="F65" s="123" t="e">
        <f t="shared" si="17"/>
        <v>#REF!</v>
      </c>
      <c r="G65" s="124" t="e">
        <f t="shared" si="18"/>
        <v>#REF!</v>
      </c>
      <c r="H65" s="73"/>
      <c r="I65" s="122">
        <v>80</v>
      </c>
      <c r="J65" s="125"/>
      <c r="K65" s="123" t="e">
        <f t="shared" si="19"/>
        <v>#REF!</v>
      </c>
      <c r="L65" s="123" t="e">
        <f t="shared" si="20"/>
        <v>#REF!</v>
      </c>
      <c r="M65" s="123" t="e">
        <f t="shared" si="21"/>
        <v>#REF!</v>
      </c>
      <c r="N65" s="124" t="e">
        <f t="shared" si="22"/>
        <v>#REF!</v>
      </c>
    </row>
    <row r="66" spans="2:14" ht="12.75">
      <c r="B66" s="122">
        <v>31</v>
      </c>
      <c r="C66" s="126"/>
      <c r="D66" s="123" t="e">
        <f t="shared" si="15"/>
        <v>#REF!</v>
      </c>
      <c r="E66" s="123" t="e">
        <f t="shared" si="16"/>
        <v>#REF!</v>
      </c>
      <c r="F66" s="123" t="e">
        <f t="shared" si="17"/>
        <v>#REF!</v>
      </c>
      <c r="G66" s="124" t="e">
        <f t="shared" si="18"/>
        <v>#REF!</v>
      </c>
      <c r="H66" s="73"/>
      <c r="I66" s="122">
        <v>81</v>
      </c>
      <c r="J66" s="125"/>
      <c r="K66" s="123" t="e">
        <f t="shared" si="19"/>
        <v>#REF!</v>
      </c>
      <c r="L66" s="123" t="e">
        <f t="shared" si="20"/>
        <v>#REF!</v>
      </c>
      <c r="M66" s="123" t="e">
        <f t="shared" si="21"/>
        <v>#REF!</v>
      </c>
      <c r="N66" s="124" t="e">
        <f t="shared" si="22"/>
        <v>#REF!</v>
      </c>
    </row>
    <row r="67" spans="2:14" ht="12.75">
      <c r="B67" s="122">
        <v>32</v>
      </c>
      <c r="C67" s="125"/>
      <c r="D67" s="123" t="e">
        <f t="shared" si="15"/>
        <v>#REF!</v>
      </c>
      <c r="E67" s="123" t="e">
        <f t="shared" si="16"/>
        <v>#REF!</v>
      </c>
      <c r="F67" s="123" t="e">
        <f t="shared" si="17"/>
        <v>#REF!</v>
      </c>
      <c r="G67" s="124" t="e">
        <f t="shared" si="18"/>
        <v>#REF!</v>
      </c>
      <c r="H67" s="73"/>
      <c r="I67" s="122">
        <v>82</v>
      </c>
      <c r="J67" s="125"/>
      <c r="K67" s="123" t="e">
        <f t="shared" si="19"/>
        <v>#REF!</v>
      </c>
      <c r="L67" s="123" t="e">
        <f t="shared" si="20"/>
        <v>#REF!</v>
      </c>
      <c r="M67" s="123" t="e">
        <f t="shared" si="21"/>
        <v>#REF!</v>
      </c>
      <c r="N67" s="124" t="e">
        <f t="shared" si="22"/>
        <v>#REF!</v>
      </c>
    </row>
    <row r="68" spans="2:14" ht="12.75">
      <c r="B68" s="122">
        <v>33</v>
      </c>
      <c r="C68" s="125"/>
      <c r="D68" s="123" t="e">
        <f t="shared" si="15"/>
        <v>#REF!</v>
      </c>
      <c r="E68" s="123" t="e">
        <f t="shared" si="16"/>
        <v>#REF!</v>
      </c>
      <c r="F68" s="123" t="e">
        <f t="shared" si="17"/>
        <v>#REF!</v>
      </c>
      <c r="G68" s="124" t="e">
        <f t="shared" si="18"/>
        <v>#REF!</v>
      </c>
      <c r="H68" s="73"/>
      <c r="I68" s="122">
        <v>83</v>
      </c>
      <c r="J68" s="125"/>
      <c r="K68" s="123" t="e">
        <f t="shared" si="19"/>
        <v>#REF!</v>
      </c>
      <c r="L68" s="123" t="e">
        <f t="shared" si="20"/>
        <v>#REF!</v>
      </c>
      <c r="M68" s="123" t="e">
        <f t="shared" si="21"/>
        <v>#REF!</v>
      </c>
      <c r="N68" s="124" t="e">
        <f t="shared" si="22"/>
        <v>#REF!</v>
      </c>
    </row>
    <row r="69" spans="2:14" ht="12.75">
      <c r="B69" s="122">
        <v>34</v>
      </c>
      <c r="C69" s="125"/>
      <c r="D69" s="123" t="e">
        <f t="shared" si="15"/>
        <v>#REF!</v>
      </c>
      <c r="E69" s="123" t="e">
        <f t="shared" si="16"/>
        <v>#REF!</v>
      </c>
      <c r="F69" s="123" t="e">
        <f t="shared" si="17"/>
        <v>#REF!</v>
      </c>
      <c r="G69" s="124" t="e">
        <f t="shared" si="18"/>
        <v>#REF!</v>
      </c>
      <c r="H69" s="73"/>
      <c r="I69" s="122">
        <v>84</v>
      </c>
      <c r="J69" s="125"/>
      <c r="K69" s="123" t="e">
        <f t="shared" si="19"/>
        <v>#REF!</v>
      </c>
      <c r="L69" s="123" t="e">
        <f t="shared" si="20"/>
        <v>#REF!</v>
      </c>
      <c r="M69" s="123" t="e">
        <f t="shared" si="21"/>
        <v>#REF!</v>
      </c>
      <c r="N69" s="124" t="e">
        <f t="shared" si="22"/>
        <v>#REF!</v>
      </c>
    </row>
    <row r="70" spans="2:14" ht="12.75">
      <c r="B70" s="122">
        <v>35</v>
      </c>
      <c r="C70" s="125"/>
      <c r="D70" s="123" t="e">
        <f t="shared" si="15"/>
        <v>#REF!</v>
      </c>
      <c r="E70" s="123" t="e">
        <f t="shared" si="16"/>
        <v>#REF!</v>
      </c>
      <c r="F70" s="123" t="e">
        <f t="shared" si="17"/>
        <v>#REF!</v>
      </c>
      <c r="G70" s="124" t="e">
        <f t="shared" si="18"/>
        <v>#REF!</v>
      </c>
      <c r="H70" s="73"/>
      <c r="I70" s="122">
        <v>85</v>
      </c>
      <c r="J70" s="125"/>
      <c r="K70" s="123" t="e">
        <f t="shared" si="19"/>
        <v>#REF!</v>
      </c>
      <c r="L70" s="123" t="e">
        <f t="shared" si="20"/>
        <v>#REF!</v>
      </c>
      <c r="M70" s="123" t="e">
        <f t="shared" si="21"/>
        <v>#REF!</v>
      </c>
      <c r="N70" s="124" t="e">
        <f t="shared" si="22"/>
        <v>#REF!</v>
      </c>
    </row>
    <row r="71" spans="2:14" ht="12.75">
      <c r="B71" s="122">
        <v>36</v>
      </c>
      <c r="C71" s="125"/>
      <c r="D71" s="123" t="e">
        <f t="shared" si="15"/>
        <v>#REF!</v>
      </c>
      <c r="E71" s="123" t="e">
        <f t="shared" si="16"/>
        <v>#REF!</v>
      </c>
      <c r="F71" s="123" t="e">
        <f t="shared" si="17"/>
        <v>#REF!</v>
      </c>
      <c r="G71" s="124" t="e">
        <f t="shared" si="18"/>
        <v>#REF!</v>
      </c>
      <c r="H71" s="73"/>
      <c r="I71" s="122">
        <v>86</v>
      </c>
      <c r="J71" s="125"/>
      <c r="K71" s="123" t="e">
        <f t="shared" si="19"/>
        <v>#REF!</v>
      </c>
      <c r="L71" s="123" t="e">
        <f t="shared" si="20"/>
        <v>#REF!</v>
      </c>
      <c r="M71" s="123" t="e">
        <f t="shared" si="21"/>
        <v>#REF!</v>
      </c>
      <c r="N71" s="124" t="e">
        <f t="shared" si="22"/>
        <v>#REF!</v>
      </c>
    </row>
    <row r="72" spans="2:14" ht="12.75">
      <c r="B72" s="122">
        <v>37</v>
      </c>
      <c r="C72" s="125"/>
      <c r="D72" s="123" t="e">
        <f t="shared" si="15"/>
        <v>#REF!</v>
      </c>
      <c r="E72" s="123" t="e">
        <f t="shared" si="16"/>
        <v>#REF!</v>
      </c>
      <c r="F72" s="123" t="e">
        <f t="shared" si="17"/>
        <v>#REF!</v>
      </c>
      <c r="G72" s="124" t="e">
        <f t="shared" si="18"/>
        <v>#REF!</v>
      </c>
      <c r="H72" s="73"/>
      <c r="I72" s="122">
        <v>87</v>
      </c>
      <c r="J72" s="125"/>
      <c r="K72" s="123" t="e">
        <f t="shared" si="19"/>
        <v>#REF!</v>
      </c>
      <c r="L72" s="123" t="e">
        <f t="shared" si="20"/>
        <v>#REF!</v>
      </c>
      <c r="M72" s="123" t="e">
        <f t="shared" si="21"/>
        <v>#REF!</v>
      </c>
      <c r="N72" s="124" t="e">
        <f t="shared" si="22"/>
        <v>#REF!</v>
      </c>
    </row>
    <row r="73" spans="2:14" ht="12.75">
      <c r="B73" s="122">
        <v>38</v>
      </c>
      <c r="C73" s="125"/>
      <c r="D73" s="123" t="e">
        <f t="shared" si="15"/>
        <v>#REF!</v>
      </c>
      <c r="E73" s="123" t="e">
        <f t="shared" si="16"/>
        <v>#REF!</v>
      </c>
      <c r="F73" s="123" t="e">
        <f t="shared" si="17"/>
        <v>#REF!</v>
      </c>
      <c r="G73" s="124" t="e">
        <f t="shared" si="18"/>
        <v>#REF!</v>
      </c>
      <c r="H73" s="73"/>
      <c r="I73" s="122">
        <v>88</v>
      </c>
      <c r="J73" s="125"/>
      <c r="K73" s="123" t="e">
        <f t="shared" si="19"/>
        <v>#REF!</v>
      </c>
      <c r="L73" s="123" t="e">
        <f t="shared" si="20"/>
        <v>#REF!</v>
      </c>
      <c r="M73" s="123" t="e">
        <f t="shared" si="21"/>
        <v>#REF!</v>
      </c>
      <c r="N73" s="124" t="e">
        <f t="shared" si="22"/>
        <v>#REF!</v>
      </c>
    </row>
    <row r="74" spans="2:14" ht="12.75">
      <c r="B74" s="122">
        <v>39</v>
      </c>
      <c r="C74" s="125"/>
      <c r="D74" s="123" t="e">
        <f t="shared" si="15"/>
        <v>#REF!</v>
      </c>
      <c r="E74" s="123" t="e">
        <f t="shared" si="16"/>
        <v>#REF!</v>
      </c>
      <c r="F74" s="123" t="e">
        <f t="shared" si="17"/>
        <v>#REF!</v>
      </c>
      <c r="G74" s="124" t="e">
        <f t="shared" si="18"/>
        <v>#REF!</v>
      </c>
      <c r="H74" s="73"/>
      <c r="I74" s="122">
        <v>89</v>
      </c>
      <c r="J74" s="125"/>
      <c r="K74" s="123" t="e">
        <f t="shared" si="19"/>
        <v>#REF!</v>
      </c>
      <c r="L74" s="123" t="e">
        <f t="shared" si="20"/>
        <v>#REF!</v>
      </c>
      <c r="M74" s="123" t="e">
        <f t="shared" si="21"/>
        <v>#REF!</v>
      </c>
      <c r="N74" s="124" t="e">
        <f t="shared" si="22"/>
        <v>#REF!</v>
      </c>
    </row>
    <row r="75" spans="2:14" ht="12.75">
      <c r="B75" s="122">
        <v>40</v>
      </c>
      <c r="C75" s="125"/>
      <c r="D75" s="123" t="e">
        <f t="shared" si="15"/>
        <v>#REF!</v>
      </c>
      <c r="E75" s="123" t="e">
        <f t="shared" si="16"/>
        <v>#REF!</v>
      </c>
      <c r="F75" s="123" t="e">
        <f t="shared" si="17"/>
        <v>#REF!</v>
      </c>
      <c r="G75" s="124" t="e">
        <f t="shared" si="18"/>
        <v>#REF!</v>
      </c>
      <c r="H75" s="73"/>
      <c r="I75" s="122">
        <v>90</v>
      </c>
      <c r="J75" s="125"/>
      <c r="K75" s="123" t="e">
        <f t="shared" si="19"/>
        <v>#REF!</v>
      </c>
      <c r="L75" s="123" t="e">
        <f t="shared" si="20"/>
        <v>#REF!</v>
      </c>
      <c r="M75" s="123" t="e">
        <f t="shared" si="21"/>
        <v>#REF!</v>
      </c>
      <c r="N75" s="124" t="e">
        <f t="shared" si="22"/>
        <v>#REF!</v>
      </c>
    </row>
    <row r="76" spans="2:14" ht="12.75">
      <c r="B76" s="122">
        <v>41</v>
      </c>
      <c r="C76" s="125"/>
      <c r="D76" s="123" t="e">
        <f t="shared" si="15"/>
        <v>#REF!</v>
      </c>
      <c r="E76" s="123" t="e">
        <f t="shared" si="16"/>
        <v>#REF!</v>
      </c>
      <c r="F76" s="123" t="e">
        <f t="shared" si="17"/>
        <v>#REF!</v>
      </c>
      <c r="G76" s="124" t="e">
        <f t="shared" si="18"/>
        <v>#REF!</v>
      </c>
      <c r="H76" s="73"/>
      <c r="I76" s="122">
        <v>91</v>
      </c>
      <c r="J76" s="125"/>
      <c r="K76" s="123" t="e">
        <f t="shared" si="19"/>
        <v>#REF!</v>
      </c>
      <c r="L76" s="123" t="e">
        <f t="shared" si="20"/>
        <v>#REF!</v>
      </c>
      <c r="M76" s="123" t="e">
        <f t="shared" si="21"/>
        <v>#REF!</v>
      </c>
      <c r="N76" s="124" t="e">
        <f t="shared" si="22"/>
        <v>#REF!</v>
      </c>
    </row>
    <row r="77" spans="2:14" ht="12.75">
      <c r="B77" s="122">
        <v>42</v>
      </c>
      <c r="C77" s="125"/>
      <c r="D77" s="123" t="e">
        <f t="shared" si="15"/>
        <v>#REF!</v>
      </c>
      <c r="E77" s="123" t="e">
        <f t="shared" si="16"/>
        <v>#REF!</v>
      </c>
      <c r="F77" s="123" t="e">
        <f t="shared" si="17"/>
        <v>#REF!</v>
      </c>
      <c r="G77" s="124" t="e">
        <f t="shared" si="18"/>
        <v>#REF!</v>
      </c>
      <c r="H77" s="73"/>
      <c r="I77" s="122">
        <v>92</v>
      </c>
      <c r="J77" s="125"/>
      <c r="K77" s="123" t="e">
        <f t="shared" si="19"/>
        <v>#REF!</v>
      </c>
      <c r="L77" s="123" t="e">
        <f t="shared" si="20"/>
        <v>#REF!</v>
      </c>
      <c r="M77" s="123" t="e">
        <f t="shared" si="21"/>
        <v>#REF!</v>
      </c>
      <c r="N77" s="124" t="e">
        <f t="shared" si="22"/>
        <v>#REF!</v>
      </c>
    </row>
    <row r="78" spans="2:14" ht="12.75">
      <c r="B78" s="122">
        <v>43</v>
      </c>
      <c r="C78" s="125"/>
      <c r="D78" s="123" t="e">
        <f t="shared" si="15"/>
        <v>#REF!</v>
      </c>
      <c r="E78" s="123" t="e">
        <f t="shared" si="16"/>
        <v>#REF!</v>
      </c>
      <c r="F78" s="123" t="e">
        <f t="shared" si="17"/>
        <v>#REF!</v>
      </c>
      <c r="G78" s="124" t="e">
        <f t="shared" si="18"/>
        <v>#REF!</v>
      </c>
      <c r="H78" s="73"/>
      <c r="I78" s="122">
        <v>93</v>
      </c>
      <c r="J78" s="125"/>
      <c r="K78" s="123" t="e">
        <f t="shared" si="19"/>
        <v>#REF!</v>
      </c>
      <c r="L78" s="123" t="e">
        <f t="shared" si="20"/>
        <v>#REF!</v>
      </c>
      <c r="M78" s="123" t="e">
        <f t="shared" si="21"/>
        <v>#REF!</v>
      </c>
      <c r="N78" s="124" t="e">
        <f t="shared" si="22"/>
        <v>#REF!</v>
      </c>
    </row>
    <row r="79" spans="2:14" ht="12.75">
      <c r="B79" s="122">
        <v>44</v>
      </c>
      <c r="C79" s="125"/>
      <c r="D79" s="123" t="e">
        <f t="shared" si="15"/>
        <v>#REF!</v>
      </c>
      <c r="E79" s="123" t="e">
        <f t="shared" si="16"/>
        <v>#REF!</v>
      </c>
      <c r="F79" s="123" t="e">
        <f t="shared" si="17"/>
        <v>#REF!</v>
      </c>
      <c r="G79" s="124" t="e">
        <f t="shared" si="18"/>
        <v>#REF!</v>
      </c>
      <c r="H79" s="73"/>
      <c r="I79" s="122">
        <v>94</v>
      </c>
      <c r="J79" s="125"/>
      <c r="K79" s="123" t="e">
        <f t="shared" si="19"/>
        <v>#REF!</v>
      </c>
      <c r="L79" s="123" t="e">
        <f t="shared" si="20"/>
        <v>#REF!</v>
      </c>
      <c r="M79" s="123" t="e">
        <f t="shared" si="21"/>
        <v>#REF!</v>
      </c>
      <c r="N79" s="124" t="e">
        <f t="shared" si="22"/>
        <v>#REF!</v>
      </c>
    </row>
    <row r="80" spans="2:14" ht="12.75">
      <c r="B80" s="122">
        <v>45</v>
      </c>
      <c r="C80" s="125"/>
      <c r="D80" s="123" t="e">
        <f t="shared" si="15"/>
        <v>#REF!</v>
      </c>
      <c r="E80" s="123" t="e">
        <f t="shared" si="16"/>
        <v>#REF!</v>
      </c>
      <c r="F80" s="123" t="e">
        <f t="shared" si="17"/>
        <v>#REF!</v>
      </c>
      <c r="G80" s="124" t="e">
        <f t="shared" si="18"/>
        <v>#REF!</v>
      </c>
      <c r="H80" s="73"/>
      <c r="I80" s="122">
        <v>95</v>
      </c>
      <c r="J80" s="125"/>
      <c r="K80" s="123" t="e">
        <f t="shared" si="19"/>
        <v>#REF!</v>
      </c>
      <c r="L80" s="123" t="e">
        <f t="shared" si="20"/>
        <v>#REF!</v>
      </c>
      <c r="M80" s="123" t="e">
        <f t="shared" si="21"/>
        <v>#REF!</v>
      </c>
      <c r="N80" s="124" t="e">
        <f t="shared" si="22"/>
        <v>#REF!</v>
      </c>
    </row>
    <row r="81" spans="1:76" ht="12.75">
      <c r="B81" s="122">
        <v>46</v>
      </c>
      <c r="C81" s="125"/>
      <c r="D81" s="123" t="e">
        <f t="shared" si="15"/>
        <v>#REF!</v>
      </c>
      <c r="E81" s="123" t="e">
        <f t="shared" si="16"/>
        <v>#REF!</v>
      </c>
      <c r="F81" s="123" t="e">
        <f t="shared" si="17"/>
        <v>#REF!</v>
      </c>
      <c r="G81" s="124" t="e">
        <f t="shared" si="18"/>
        <v>#REF!</v>
      </c>
      <c r="H81" s="73"/>
      <c r="I81" s="122">
        <v>96</v>
      </c>
      <c r="J81" s="125"/>
      <c r="K81" s="123" t="e">
        <f t="shared" si="19"/>
        <v>#REF!</v>
      </c>
      <c r="L81" s="123" t="e">
        <f t="shared" si="20"/>
        <v>#REF!</v>
      </c>
      <c r="M81" s="123" t="e">
        <f t="shared" si="21"/>
        <v>#REF!</v>
      </c>
      <c r="N81" s="124" t="e">
        <f t="shared" si="22"/>
        <v>#REF!</v>
      </c>
    </row>
    <row r="82" spans="1:76" ht="12.75">
      <c r="B82" s="122">
        <v>47</v>
      </c>
      <c r="C82" s="125"/>
      <c r="D82" s="123" t="e">
        <f t="shared" si="15"/>
        <v>#REF!</v>
      </c>
      <c r="E82" s="123" t="e">
        <f t="shared" si="16"/>
        <v>#REF!</v>
      </c>
      <c r="F82" s="123" t="e">
        <f t="shared" si="17"/>
        <v>#REF!</v>
      </c>
      <c r="G82" s="124" t="e">
        <f t="shared" si="18"/>
        <v>#REF!</v>
      </c>
      <c r="H82" s="73"/>
      <c r="I82" s="122">
        <v>97</v>
      </c>
      <c r="J82" s="125"/>
      <c r="K82" s="123" t="e">
        <f t="shared" si="19"/>
        <v>#REF!</v>
      </c>
      <c r="L82" s="123" t="e">
        <f t="shared" si="20"/>
        <v>#REF!</v>
      </c>
      <c r="M82" s="123" t="e">
        <f t="shared" si="21"/>
        <v>#REF!</v>
      </c>
      <c r="N82" s="124" t="e">
        <f t="shared" si="22"/>
        <v>#REF!</v>
      </c>
    </row>
    <row r="83" spans="1:76" ht="12.75">
      <c r="B83" s="122">
        <v>48</v>
      </c>
      <c r="C83" s="125"/>
      <c r="D83" s="123" t="e">
        <f t="shared" si="15"/>
        <v>#REF!</v>
      </c>
      <c r="E83" s="123" t="e">
        <f t="shared" si="16"/>
        <v>#REF!</v>
      </c>
      <c r="F83" s="123" t="e">
        <f t="shared" si="17"/>
        <v>#REF!</v>
      </c>
      <c r="G83" s="124" t="e">
        <f t="shared" si="18"/>
        <v>#REF!</v>
      </c>
      <c r="H83" s="73"/>
      <c r="I83" s="122">
        <v>98</v>
      </c>
      <c r="J83" s="125"/>
      <c r="K83" s="123" t="e">
        <f t="shared" si="19"/>
        <v>#REF!</v>
      </c>
      <c r="L83" s="123" t="e">
        <f t="shared" si="20"/>
        <v>#REF!</v>
      </c>
      <c r="M83" s="123" t="e">
        <f t="shared" si="21"/>
        <v>#REF!</v>
      </c>
      <c r="N83" s="124" t="e">
        <f t="shared" si="22"/>
        <v>#REF!</v>
      </c>
    </row>
    <row r="84" spans="1:76" ht="12.75">
      <c r="B84" s="122">
        <v>49</v>
      </c>
      <c r="C84" s="125"/>
      <c r="D84" s="123" t="e">
        <f t="shared" si="15"/>
        <v>#REF!</v>
      </c>
      <c r="E84" s="123" t="e">
        <f t="shared" si="16"/>
        <v>#REF!</v>
      </c>
      <c r="F84" s="123" t="e">
        <f t="shared" si="17"/>
        <v>#REF!</v>
      </c>
      <c r="G84" s="124" t="e">
        <f t="shared" si="18"/>
        <v>#REF!</v>
      </c>
      <c r="H84" s="73"/>
      <c r="I84" s="122">
        <v>99</v>
      </c>
      <c r="J84" s="125"/>
      <c r="K84" s="123" t="e">
        <f t="shared" si="19"/>
        <v>#REF!</v>
      </c>
      <c r="L84" s="123" t="e">
        <f t="shared" si="20"/>
        <v>#REF!</v>
      </c>
      <c r="M84" s="123" t="e">
        <f t="shared" si="21"/>
        <v>#REF!</v>
      </c>
      <c r="N84" s="124" t="e">
        <f t="shared" si="22"/>
        <v>#REF!</v>
      </c>
    </row>
    <row r="85" spans="1:76" ht="12.75">
      <c r="B85" s="127">
        <v>50</v>
      </c>
      <c r="C85" s="128"/>
      <c r="D85" s="129" t="e">
        <f t="shared" si="15"/>
        <v>#REF!</v>
      </c>
      <c r="E85" s="129" t="e">
        <f t="shared" si="16"/>
        <v>#REF!</v>
      </c>
      <c r="F85" s="129" t="e">
        <f t="shared" si="17"/>
        <v>#REF!</v>
      </c>
      <c r="G85" s="130" t="e">
        <f t="shared" si="18"/>
        <v>#REF!</v>
      </c>
      <c r="H85" s="73"/>
      <c r="I85" s="127">
        <v>100</v>
      </c>
      <c r="J85" s="128"/>
      <c r="K85" s="129" t="e">
        <f>+$K$8+$K$9*I85</f>
        <v>#REF!</v>
      </c>
      <c r="L85" s="129" t="e">
        <f t="shared" si="20"/>
        <v>#REF!</v>
      </c>
      <c r="M85" s="129" t="e">
        <f t="shared" si="21"/>
        <v>#REF!</v>
      </c>
      <c r="N85" s="130" t="e">
        <f t="shared" si="22"/>
        <v>#REF!</v>
      </c>
    </row>
    <row r="86" spans="1:76" ht="6" customHeight="1"/>
    <row r="87" spans="1:76" ht="12.75">
      <c r="N87" s="131" t="s">
        <v>53</v>
      </c>
    </row>
    <row r="89" spans="1:76" s="113" customFormat="1" ht="12.75">
      <c r="A89" s="68"/>
      <c r="B89" s="132" t="s">
        <v>54</v>
      </c>
      <c r="I89" s="73"/>
      <c r="J89" s="73"/>
      <c r="K89" s="73"/>
      <c r="L89" s="73">
        <v>5627047</v>
      </c>
      <c r="M89" s="355" t="e">
        <f>M85-L89</f>
        <v>#REF!</v>
      </c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</row>
    <row r="90" spans="1:76" s="113" customFormat="1" ht="12.75">
      <c r="A90" s="68"/>
      <c r="B90" s="133" t="s">
        <v>55</v>
      </c>
      <c r="I90" s="73"/>
      <c r="J90" s="73"/>
      <c r="K90" s="73"/>
      <c r="L90" s="355" t="e">
        <f>L89-L85</f>
        <v>#REF!</v>
      </c>
      <c r="M90" s="356" t="e">
        <f>L90/L89</f>
        <v>#REF!</v>
      </c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</row>
    <row r="91" spans="1:76" s="113" customFormat="1" ht="12.75">
      <c r="A91" s="68"/>
      <c r="B91" s="133" t="s">
        <v>56</v>
      </c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</row>
  </sheetData>
  <sheetProtection algorithmName="SHA-512" hashValue="Li48+uTcDVqDyd0q/3BvqKMEO6uWFBAU1q1TYFCQwy7xlVjyVwLVy/Whn6ARPL66WxDK0VRCdd84k4DYPs743w==" saltValue="oKhbMfpNUwtQIH0KZSljSQ==" spinCount="100000" sheet="1" objects="1" scenarios="1" selectLockedCells="1" selectUnlockedCells="1"/>
  <autoFilter ref="B7:H25" xr:uid="{00000000-0009-0000-0000-000006000000}">
    <sortState xmlns:xlrd2="http://schemas.microsoft.com/office/spreadsheetml/2017/richdata2" ref="B8:H119">
      <sortCondition ref="D7:D27"/>
    </sortState>
  </autoFilter>
  <mergeCells count="6">
    <mergeCell ref="B33:M33"/>
    <mergeCell ref="D2:L2"/>
    <mergeCell ref="D3:L3"/>
    <mergeCell ref="B5:F5"/>
    <mergeCell ref="G5:K5"/>
    <mergeCell ref="L5:N5"/>
  </mergeCells>
  <pageMargins left="0.6692913385826772" right="0.35433070866141736" top="0.19685039370078741" bottom="0.11811023622047245" header="0.59055118110236227" footer="0"/>
  <pageSetup scale="75" orientation="landscape" r:id="rId1"/>
  <headerFooter alignWithMargins="0">
    <oddHeader>&amp;R&amp;P de &amp;N</oddHeader>
    <oddFooter>&amp;L&amp;7GIT DE VALORACIÓN ECONÓMICA&amp;R&amp;7F51400-18/17.V1</oddFooter>
  </headerFooter>
  <rowBreaks count="1" manualBreakCount="1">
    <brk id="3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X87"/>
  <sheetViews>
    <sheetView topLeftCell="A2" zoomScale="70" zoomScaleNormal="70" workbookViewId="0">
      <selection activeCell="K11" sqref="K11"/>
    </sheetView>
  </sheetViews>
  <sheetFormatPr defaultColWidth="0" defaultRowHeight="12.75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4.42578125" style="73" bestFit="1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8.28515625" style="73" bestFit="1" customWidth="1"/>
    <col min="18" max="18" width="10.28515625" style="73" customWidth="1"/>
    <col min="19" max="19" width="14.85546875" style="73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69"/>
      <c r="C2" s="70"/>
      <c r="D2" s="603" t="s">
        <v>0</v>
      </c>
      <c r="E2" s="604"/>
      <c r="F2" s="604"/>
      <c r="G2" s="604"/>
      <c r="H2" s="604"/>
      <c r="I2" s="604"/>
      <c r="J2" s="604"/>
      <c r="K2" s="604"/>
      <c r="L2" s="605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 t="s">
        <v>4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</row>
    <row r="5" spans="2:28" s="84" customFormat="1" ht="21.75" customHeight="1">
      <c r="B5" s="609" t="s">
        <v>6</v>
      </c>
      <c r="C5" s="610"/>
      <c r="D5" s="610"/>
      <c r="E5" s="610"/>
      <c r="F5" s="611"/>
      <c r="G5" s="612" t="s">
        <v>7</v>
      </c>
      <c r="H5" s="610"/>
      <c r="I5" s="610"/>
      <c r="J5" s="610"/>
      <c r="K5" s="611"/>
      <c r="L5" s="612" t="s">
        <v>8</v>
      </c>
      <c r="M5" s="610"/>
      <c r="N5" s="613"/>
    </row>
    <row r="6" spans="2:28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16</v>
      </c>
      <c r="P6" s="88"/>
      <c r="Q6" s="90">
        <f>SUM(C8:C18)</f>
        <v>625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485" t="s">
        <v>12</v>
      </c>
      <c r="L7" s="119" t="s">
        <v>13</v>
      </c>
      <c r="M7" s="294" t="s">
        <v>14</v>
      </c>
      <c r="N7" s="295" t="s">
        <v>15</v>
      </c>
      <c r="O7" s="88" t="s">
        <v>25</v>
      </c>
      <c r="P7" s="88"/>
      <c r="Q7" s="90" t="e">
        <f>SUM(D8:D18)</f>
        <v>#REF!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>
      <c r="B8" s="96">
        <v>1</v>
      </c>
      <c r="C8" s="97">
        <f>Puntajes!Q166</f>
        <v>28</v>
      </c>
      <c r="D8" s="98" t="e">
        <f>Puntajes!U166</f>
        <v>#REF!</v>
      </c>
      <c r="E8" s="99" t="e">
        <f t="shared" ref="E8:E18" si="0">IF(C8&gt;0,+$K$8+$K$9*C8,0)</f>
        <v>#REF!</v>
      </c>
      <c r="F8" s="99" t="e">
        <f t="shared" ref="F8:F18" si="1">IF($L$9&gt;0,+$L$8*C8^$L$9,0)</f>
        <v>#REF!</v>
      </c>
      <c r="G8" s="99" t="e">
        <f t="shared" ref="G8:G18" si="2">IF(C8&gt;0,+$M$8*EXP($M$9*C8),0)</f>
        <v>#REF!</v>
      </c>
      <c r="H8" s="99" t="e">
        <f t="shared" ref="H8:H18" si="3">IF(C8&gt;0,+$N$8+$N$9*LN(C8),0)</f>
        <v>#REF!</v>
      </c>
      <c r="I8" s="88"/>
      <c r="J8" s="101" t="s">
        <v>36</v>
      </c>
      <c r="K8" s="102" t="e">
        <f>IF((Q20*Q10-Q6^2)&gt;0,(Q7*Q10-Q6*Q8)/(Q20*Q10-Q6^2),0)</f>
        <v>#REF!</v>
      </c>
      <c r="L8" s="102" t="e">
        <f>IF(C8=0,0,EXP((Q17*Q18-Q16*Q14)/(Q17^2-Q20*Q14)))</f>
        <v>#REF!</v>
      </c>
      <c r="M8" s="102" t="e">
        <f>IF(C8=0,0,EXP((Q13*Q6-Q16*Q10)/(Q6^2-Q20*Q10)))</f>
        <v>#REF!</v>
      </c>
      <c r="N8" s="103" t="e">
        <f>IF(Q20&gt;0,(Q7-N9*Q17)/Q20,0)</f>
        <v>#REF!</v>
      </c>
      <c r="O8" s="88" t="s">
        <v>37</v>
      </c>
      <c r="P8" s="88"/>
      <c r="Q8" s="90" t="e">
        <f>+S19</f>
        <v>#REF!</v>
      </c>
      <c r="R8" s="88"/>
      <c r="S8" s="90" t="e">
        <f t="shared" ref="S8:S17" si="4">+C8*D8</f>
        <v>#REF!</v>
      </c>
      <c r="T8" s="90">
        <f t="shared" ref="T8:U17" si="5">(C8)^2</f>
        <v>784</v>
      </c>
      <c r="U8" s="90" t="e">
        <f t="shared" si="5"/>
        <v>#REF!</v>
      </c>
      <c r="V8" s="73">
        <f t="shared" ref="V8:V17" si="6">IF(C8&gt;0,LN(C8),0)</f>
        <v>3.3322045101752038</v>
      </c>
      <c r="W8" s="73">
        <f t="shared" ref="W8:W18" si="7">(V8)^2</f>
        <v>11.10358689763197</v>
      </c>
      <c r="X8" s="73" t="e">
        <f t="shared" ref="X8:X17" si="8">IF(D8&gt;0,LN(D8),0)</f>
        <v>#REF!</v>
      </c>
      <c r="Y8" s="73" t="e">
        <f t="shared" ref="Y8:Y18" si="9">(X8)^2</f>
        <v>#REF!</v>
      </c>
      <c r="Z8" s="73" t="e">
        <f t="shared" ref="Z8:Z17" si="10">+X8*C8</f>
        <v>#REF!</v>
      </c>
      <c r="AA8" s="73" t="e">
        <f t="shared" ref="AA8:AA17" si="11">+D8*V8</f>
        <v>#REF!</v>
      </c>
      <c r="AB8" s="73" t="e">
        <f>+V8*X8</f>
        <v>#REF!</v>
      </c>
    </row>
    <row r="9" spans="2:28">
      <c r="B9" s="96">
        <v>2</v>
      </c>
      <c r="C9" s="97">
        <f>Puntajes!Q167</f>
        <v>36</v>
      </c>
      <c r="D9" s="98" t="e">
        <f>Puntajes!U167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IF((Q20*Q10-Q6^2)&gt;0,(Q20*Q8-Q6*Q7)/(Q20*Q10-Q6^2),0)</f>
        <v>#REF!</v>
      </c>
      <c r="L9" s="104" t="e">
        <f>IF(Q17&gt;0,(Q16-Q20*LN(L8))/Q17,0)</f>
        <v>#REF!</v>
      </c>
      <c r="M9" s="104" t="e">
        <f>IF(Q6&gt;0,(Q16-Q20*LN(M8))/Q6,0)</f>
        <v>#REF!</v>
      </c>
      <c r="N9" s="103" t="e">
        <f>IF((Q20*Q14-Q17^2)&gt;0,(Q20*Q19-Q17*Q7)/(Q20*Q14-Q17^2),0)</f>
        <v>#REF!</v>
      </c>
      <c r="O9" s="88"/>
      <c r="P9" s="88"/>
      <c r="Q9" s="90"/>
      <c r="R9" s="88"/>
      <c r="S9" s="90" t="e">
        <f t="shared" si="4"/>
        <v>#REF!</v>
      </c>
      <c r="T9" s="90">
        <f t="shared" si="5"/>
        <v>1296</v>
      </c>
      <c r="U9" s="90" t="e">
        <f t="shared" si="5"/>
        <v>#REF!</v>
      </c>
      <c r="V9" s="73">
        <f t="shared" si="6"/>
        <v>3.5835189384561099</v>
      </c>
      <c r="W9" s="73">
        <f t="shared" si="7"/>
        <v>12.841607982273604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18" si="12">+V9*X9</f>
        <v>#REF!</v>
      </c>
    </row>
    <row r="10" spans="2:28" ht="14.25">
      <c r="B10" s="96">
        <v>3</v>
      </c>
      <c r="C10" s="97">
        <f>Puntajes!Q168</f>
        <v>44</v>
      </c>
      <c r="D10" s="98" t="e">
        <f>Puntajes!U168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IF(((Q20*Q10-Q6^2)*(Q20*Q11-Q7^2))^0.5&gt;0,(Q20*Q8-Q6*Q7)/((Q20*Q10-Q6^2)*(Q20*Q11-Q7^2))^0.5,0)</f>
        <v>#REF!</v>
      </c>
      <c r="L10" s="104" t="e">
        <f>IF((Q20*Q14-Q17^2)*(Q20*Q15-Q16^2)&gt;0,(Q20*Q18-Q17*Q16)/((Q20*Q14-Q17^2)*(Q20*Q15-Q16^2))^0.5,0)</f>
        <v>#REF!</v>
      </c>
      <c r="M10" s="104" t="e">
        <f>IF((Q20*Q10-Q6^2)*(Q20*Q15-Q16^2)&gt;0,(Q20*Q13-Q6*Q16)/((Q20*Q10-Q6^2)*(Q20*Q15-Q16^2))^0.5,0)</f>
        <v>#REF!</v>
      </c>
      <c r="N10" s="105" t="e">
        <f>IF(C8=0,0,(Q20*Q19-Q17*Q7)/((Q20*Q14-Q17^2)*(Q20*Q11-Q7^2))^0.5)</f>
        <v>#REF!</v>
      </c>
      <c r="O10" s="88" t="s">
        <v>40</v>
      </c>
      <c r="P10" s="88"/>
      <c r="Q10" s="90">
        <f>SUM(T8:T18)</f>
        <v>40103</v>
      </c>
      <c r="R10" s="88"/>
      <c r="S10" s="90" t="e">
        <f t="shared" si="4"/>
        <v>#REF!</v>
      </c>
      <c r="T10" s="90">
        <f t="shared" si="5"/>
        <v>1936</v>
      </c>
      <c r="U10" s="90" t="e">
        <f t="shared" si="5"/>
        <v>#REF!</v>
      </c>
      <c r="V10" s="73">
        <f t="shared" si="6"/>
        <v>3.784189633918261</v>
      </c>
      <c r="W10" s="73">
        <f t="shared" si="7"/>
        <v>14.320091185454423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Puntajes!Q169</f>
        <v>37</v>
      </c>
      <c r="D11" s="98" t="e">
        <f>Puntajes!U169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107" t="e">
        <f>(L10)^2</f>
        <v>#REF!</v>
      </c>
      <c r="M11" s="107" t="e">
        <f>(M10)^2</f>
        <v>#REF!</v>
      </c>
      <c r="N11" s="108" t="e">
        <f>N10^2</f>
        <v>#REF!</v>
      </c>
      <c r="O11" s="88" t="s">
        <v>42</v>
      </c>
      <c r="P11" s="88"/>
      <c r="Q11" s="90" t="e">
        <f>SUM(U8:U18)</f>
        <v>#REF!</v>
      </c>
      <c r="R11" s="88"/>
      <c r="S11" s="90" t="e">
        <f t="shared" si="4"/>
        <v>#REF!</v>
      </c>
      <c r="T11" s="90">
        <f t="shared" si="5"/>
        <v>1369</v>
      </c>
      <c r="U11" s="90" t="e">
        <f t="shared" si="5"/>
        <v>#REF!</v>
      </c>
      <c r="V11" s="73">
        <f t="shared" si="6"/>
        <v>3.6109179126442243</v>
      </c>
      <c r="W11" s="73">
        <f t="shared" si="7"/>
        <v>13.038728171854922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>
      <c r="B12" s="96">
        <v>5</v>
      </c>
      <c r="C12" s="97">
        <f>Puntajes!Q170</f>
        <v>46</v>
      </c>
      <c r="D12" s="98" t="e">
        <f>Puntajes!U170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/>
      <c r="P12" s="88"/>
      <c r="Q12" s="90"/>
      <c r="R12" s="88"/>
      <c r="S12" s="90" t="e">
        <f t="shared" si="4"/>
        <v>#REF!</v>
      </c>
      <c r="T12" s="90">
        <f t="shared" si="5"/>
        <v>2116</v>
      </c>
      <c r="U12" s="90" t="e">
        <f t="shared" si="5"/>
        <v>#REF!</v>
      </c>
      <c r="V12" s="73">
        <f t="shared" si="6"/>
        <v>3.8286413964890951</v>
      </c>
      <c r="W12" s="73">
        <f t="shared" si="7"/>
        <v>14.658494942909968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>
      <c r="B13" s="96">
        <v>6</v>
      </c>
      <c r="C13" s="97">
        <f>Puntajes!Q171</f>
        <v>50</v>
      </c>
      <c r="D13" s="98" t="e">
        <f>Puntajes!U171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43</v>
      </c>
      <c r="P13" s="88"/>
      <c r="Q13" s="90" t="e">
        <f>+Z19</f>
        <v>#REF!</v>
      </c>
      <c r="R13" s="88"/>
      <c r="S13" s="90" t="e">
        <f t="shared" si="4"/>
        <v>#REF!</v>
      </c>
      <c r="T13" s="90">
        <f t="shared" si="5"/>
        <v>2500</v>
      </c>
      <c r="U13" s="90" t="e">
        <f t="shared" si="5"/>
        <v>#REF!</v>
      </c>
      <c r="V13" s="73">
        <f t="shared" si="6"/>
        <v>3.912023005428146</v>
      </c>
      <c r="W13" s="73">
        <f t="shared" si="7"/>
        <v>15.303923994999064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4.25">
      <c r="B14" s="96">
        <v>7</v>
      </c>
      <c r="C14" s="97">
        <f>Puntajes!Q172</f>
        <v>63</v>
      </c>
      <c r="D14" s="98" t="e">
        <f>Puntajes!U172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44</v>
      </c>
      <c r="P14" s="88"/>
      <c r="Q14" s="90">
        <f>SUM(W8:W18)</f>
        <v>175.15212739653066</v>
      </c>
      <c r="R14" s="88"/>
      <c r="S14" s="90" t="e">
        <f t="shared" si="4"/>
        <v>#REF!</v>
      </c>
      <c r="T14" s="90">
        <f t="shared" si="5"/>
        <v>3969</v>
      </c>
      <c r="U14" s="90" t="e">
        <f t="shared" si="5"/>
        <v>#REF!</v>
      </c>
      <c r="V14" s="73">
        <f t="shared" si="6"/>
        <v>4.1431347263915326</v>
      </c>
      <c r="W14" s="73">
        <f t="shared" si="7"/>
        <v>17.16556536103144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4.25">
      <c r="B15" s="96">
        <v>8</v>
      </c>
      <c r="C15" s="97">
        <f>Puntajes!Q173</f>
        <v>68</v>
      </c>
      <c r="D15" s="98" t="e">
        <f>Puntajes!U173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45</v>
      </c>
      <c r="P15" s="88"/>
      <c r="Q15" s="90" t="e">
        <f>SUM(Y8:Y18)</f>
        <v>#REF!</v>
      </c>
      <c r="R15" s="88"/>
      <c r="S15" s="90" t="e">
        <f t="shared" si="4"/>
        <v>#REF!</v>
      </c>
      <c r="T15" s="90">
        <f t="shared" si="5"/>
        <v>4624</v>
      </c>
      <c r="U15" s="90" t="e">
        <f t="shared" si="5"/>
        <v>#REF!</v>
      </c>
      <c r="V15" s="73">
        <f t="shared" si="6"/>
        <v>4.219507705176107</v>
      </c>
      <c r="W15" s="73">
        <f t="shared" si="7"/>
        <v>17.804245274040536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>
      <c r="B16" s="96">
        <v>9</v>
      </c>
      <c r="C16" s="97">
        <f>Puntajes!Q174</f>
        <v>74</v>
      </c>
      <c r="D16" s="98" t="e">
        <f>Puntajes!U174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46</v>
      </c>
      <c r="P16" s="88"/>
      <c r="Q16" s="90" t="e">
        <f>SUM(X8:X18)</f>
        <v>#REF!</v>
      </c>
      <c r="R16" s="88"/>
      <c r="S16" s="90" t="e">
        <f t="shared" si="4"/>
        <v>#REF!</v>
      </c>
      <c r="T16" s="90">
        <f t="shared" si="5"/>
        <v>5476</v>
      </c>
      <c r="U16" s="90" t="e">
        <f t="shared" si="5"/>
        <v>#REF!</v>
      </c>
      <c r="V16" s="73">
        <f t="shared" si="6"/>
        <v>4.3040650932041702</v>
      </c>
      <c r="W16" s="73">
        <f t="shared" si="7"/>
        <v>18.524976326538621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>
      <c r="B17" s="96">
        <v>10</v>
      </c>
      <c r="C17" s="97">
        <f>Puntajes!Q175</f>
        <v>87</v>
      </c>
      <c r="D17" s="98" t="e">
        <f>Puntajes!U175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47</v>
      </c>
      <c r="P17" s="88"/>
      <c r="Q17" s="90">
        <f>SUM(V8:V18)</f>
        <v>43.705899617586468</v>
      </c>
      <c r="R17" s="88"/>
      <c r="S17" s="90" t="e">
        <f t="shared" si="4"/>
        <v>#REF!</v>
      </c>
      <c r="T17" s="90">
        <f t="shared" si="5"/>
        <v>7569</v>
      </c>
      <c r="U17" s="90" t="e">
        <f t="shared" si="5"/>
        <v>#REF!</v>
      </c>
      <c r="V17" s="73">
        <f t="shared" si="6"/>
        <v>4.4659081186545837</v>
      </c>
      <c r="W17" s="73">
        <f t="shared" si="7"/>
        <v>19.944335324264923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>
      <c r="B18" s="135">
        <v>11</v>
      </c>
      <c r="C18" s="97">
        <f>Puntajes!Q176</f>
        <v>92</v>
      </c>
      <c r="D18" s="98" t="e">
        <f>Puntajes!U176</f>
        <v>#REF!</v>
      </c>
      <c r="E18" s="138" t="e">
        <f t="shared" si="0"/>
        <v>#REF!</v>
      </c>
      <c r="F18" s="138" t="e">
        <f t="shared" si="1"/>
        <v>#REF!</v>
      </c>
      <c r="G18" s="138" t="e">
        <f t="shared" si="2"/>
        <v>#REF!</v>
      </c>
      <c r="H18" s="138" t="e">
        <f t="shared" si="3"/>
        <v>#REF!</v>
      </c>
      <c r="I18" s="139"/>
      <c r="J18" s="140"/>
      <c r="K18" s="140"/>
      <c r="L18" s="140"/>
      <c r="M18" s="140"/>
      <c r="N18" s="141"/>
      <c r="O18" s="88" t="s">
        <v>48</v>
      </c>
      <c r="P18" s="88"/>
      <c r="Q18" s="90" t="e">
        <f>+AB19</f>
        <v>#REF!</v>
      </c>
      <c r="R18" s="88"/>
      <c r="S18" s="90" t="e">
        <f>+C18*D18</f>
        <v>#REF!</v>
      </c>
      <c r="T18" s="90">
        <f>(C18)^2</f>
        <v>8464</v>
      </c>
      <c r="U18" s="90" t="e">
        <f>(D18)^2</f>
        <v>#REF!</v>
      </c>
      <c r="V18" s="73">
        <f>IF(C18&gt;0,LN(C18),0)</f>
        <v>4.5217885770490405</v>
      </c>
      <c r="W18" s="73">
        <f t="shared" si="7"/>
        <v>20.446571935531185</v>
      </c>
      <c r="X18" s="73" t="e">
        <f>IF(D18&gt;0,LN(D18),0)</f>
        <v>#REF!</v>
      </c>
      <c r="Y18" s="73" t="e">
        <f t="shared" si="9"/>
        <v>#REF!</v>
      </c>
      <c r="Z18" s="73" t="e">
        <f>+X18*C18</f>
        <v>#REF!</v>
      </c>
      <c r="AA18" s="73" t="e">
        <f>+D18*V18</f>
        <v>#REF!</v>
      </c>
      <c r="AB18" s="73" t="e">
        <f t="shared" si="12"/>
        <v>#REF!</v>
      </c>
    </row>
    <row r="19" spans="2:28">
      <c r="B19" s="114"/>
      <c r="C19" s="114"/>
      <c r="I19" s="109"/>
      <c r="O19" s="88" t="s">
        <v>49</v>
      </c>
      <c r="P19" s="88"/>
      <c r="Q19" s="90" t="e">
        <f>+AA19</f>
        <v>#REF!</v>
      </c>
      <c r="R19" s="88"/>
      <c r="S19" s="110" t="e">
        <f t="shared" ref="S19:AB19" si="13">SUM(S8:S18)</f>
        <v>#REF!</v>
      </c>
      <c r="T19" s="110">
        <f t="shared" si="13"/>
        <v>40103</v>
      </c>
      <c r="U19" s="110" t="e">
        <f t="shared" si="13"/>
        <v>#REF!</v>
      </c>
      <c r="V19" s="111">
        <f t="shared" si="13"/>
        <v>43.705899617586468</v>
      </c>
      <c r="W19" s="111">
        <f t="shared" si="13"/>
        <v>175.15212739653066</v>
      </c>
      <c r="X19" s="111" t="e">
        <f t="shared" si="13"/>
        <v>#REF!</v>
      </c>
      <c r="Y19" s="111" t="e">
        <f t="shared" si="13"/>
        <v>#REF!</v>
      </c>
      <c r="Z19" s="111" t="e">
        <f t="shared" si="13"/>
        <v>#REF!</v>
      </c>
      <c r="AA19" s="111" t="e">
        <f t="shared" si="13"/>
        <v>#REF!</v>
      </c>
      <c r="AB19" s="111" t="e">
        <f t="shared" si="13"/>
        <v>#REF!</v>
      </c>
    </row>
    <row r="20" spans="2:28" ht="14.25">
      <c r="B20" s="114"/>
      <c r="C20" s="114"/>
      <c r="I20" s="88"/>
      <c r="O20" s="88" t="s">
        <v>50</v>
      </c>
      <c r="P20" s="88"/>
      <c r="Q20" s="90">
        <f>COUNTA(C8:C18)</f>
        <v>11</v>
      </c>
      <c r="R20" s="88"/>
      <c r="S20" s="90" t="s">
        <v>26</v>
      </c>
      <c r="T20" s="90" t="s">
        <v>27</v>
      </c>
      <c r="U20" s="90" t="s">
        <v>28</v>
      </c>
      <c r="V20" s="73" t="s">
        <v>29</v>
      </c>
      <c r="W20" s="73" t="s">
        <v>30</v>
      </c>
      <c r="X20" s="73" t="s">
        <v>31</v>
      </c>
      <c r="Y20" s="73" t="s">
        <v>32</v>
      </c>
      <c r="Z20" s="73" t="s">
        <v>33</v>
      </c>
      <c r="AA20" s="73" t="s">
        <v>34</v>
      </c>
      <c r="AB20" s="73" t="s">
        <v>35</v>
      </c>
    </row>
    <row r="21" spans="2:28">
      <c r="B21" s="114"/>
      <c r="C21" s="114"/>
      <c r="I21" s="88"/>
      <c r="J21" s="88"/>
      <c r="K21" s="88"/>
      <c r="L21" s="90"/>
      <c r="M21" s="88"/>
      <c r="N21" s="90"/>
      <c r="O21" s="88"/>
      <c r="P21" s="88"/>
      <c r="Q21" s="90"/>
      <c r="R21" s="88"/>
    </row>
    <row r="22" spans="2:28">
      <c r="B22" s="114"/>
      <c r="C22" s="114"/>
      <c r="I22" s="88"/>
      <c r="J22" s="88"/>
      <c r="K22" s="88"/>
      <c r="L22" s="90"/>
      <c r="M22" s="88"/>
      <c r="N22" s="90"/>
      <c r="O22" s="109"/>
      <c r="P22" s="109"/>
      <c r="Q22" s="110"/>
      <c r="R22" s="109"/>
    </row>
    <row r="23" spans="2:28">
      <c r="B23" s="114"/>
      <c r="C23" s="114"/>
      <c r="I23" s="88"/>
      <c r="J23" s="88"/>
      <c r="K23" s="88"/>
      <c r="L23" s="90"/>
      <c r="M23" s="88"/>
      <c r="N23" s="90"/>
      <c r="O23" s="88"/>
      <c r="P23" s="88"/>
      <c r="Q23" s="90"/>
      <c r="R23" s="88"/>
    </row>
    <row r="24" spans="2:28">
      <c r="B24" s="114"/>
      <c r="C24" s="114"/>
      <c r="I24" s="88"/>
      <c r="J24" s="88"/>
      <c r="K24" s="88"/>
      <c r="L24" s="90"/>
      <c r="M24" s="88"/>
      <c r="N24" s="90"/>
      <c r="O24" s="90"/>
      <c r="P24" s="90"/>
    </row>
    <row r="25" spans="2:28">
      <c r="B25" s="112"/>
      <c r="C25" s="114"/>
      <c r="D25" s="115"/>
      <c r="E25" s="116"/>
      <c r="F25" s="116"/>
      <c r="G25" s="116"/>
      <c r="H25" s="116"/>
      <c r="I25" s="88"/>
      <c r="J25" s="88"/>
      <c r="K25" s="88"/>
      <c r="L25" s="90"/>
      <c r="M25" s="88"/>
      <c r="N25" s="90"/>
      <c r="O25" s="90"/>
      <c r="P25" s="90"/>
    </row>
    <row r="26" spans="2:28">
      <c r="B26" s="602" t="s">
        <v>51</v>
      </c>
      <c r="C26" s="602"/>
      <c r="D26" s="602"/>
      <c r="E26" s="602"/>
      <c r="F26" s="602"/>
      <c r="G26" s="602"/>
      <c r="H26" s="602"/>
      <c r="I26" s="602"/>
      <c r="J26" s="602"/>
      <c r="K26" s="602"/>
      <c r="L26" s="602"/>
      <c r="M26" s="602"/>
      <c r="N26" s="90"/>
      <c r="O26" s="90"/>
      <c r="P26" s="90"/>
    </row>
    <row r="27" spans="2:28">
      <c r="B27" s="114"/>
      <c r="C27" s="114"/>
      <c r="D27" s="115"/>
      <c r="E27" s="116"/>
      <c r="F27" s="116"/>
      <c r="G27" s="116"/>
      <c r="H27" s="116"/>
      <c r="I27" s="88"/>
      <c r="J27" s="88"/>
      <c r="K27" s="88"/>
      <c r="L27" s="90"/>
      <c r="M27" s="88"/>
      <c r="N27" s="90"/>
      <c r="O27" s="90"/>
      <c r="P27" s="90"/>
    </row>
    <row r="28" spans="2:28" ht="15" customHeight="1">
      <c r="B28" s="117" t="s">
        <v>10</v>
      </c>
      <c r="C28" s="118" t="s">
        <v>52</v>
      </c>
      <c r="D28" s="485" t="s">
        <v>12</v>
      </c>
      <c r="E28" s="119" t="s">
        <v>13</v>
      </c>
      <c r="F28" s="119" t="s">
        <v>14</v>
      </c>
      <c r="G28" s="120" t="s">
        <v>15</v>
      </c>
      <c r="H28" s="73"/>
      <c r="I28" s="117" t="s">
        <v>10</v>
      </c>
      <c r="J28" s="118" t="s">
        <v>52</v>
      </c>
      <c r="K28" s="485" t="s">
        <v>12</v>
      </c>
      <c r="L28" s="119" t="s">
        <v>13</v>
      </c>
      <c r="M28" s="119" t="s">
        <v>14</v>
      </c>
      <c r="N28" s="120" t="s">
        <v>15</v>
      </c>
      <c r="O28" s="90"/>
      <c r="P28" s="90"/>
    </row>
    <row r="29" spans="2:28" ht="23.25" customHeight="1">
      <c r="B29" s="122">
        <v>1</v>
      </c>
      <c r="C29" s="121"/>
      <c r="D29" s="123" t="e">
        <f t="shared" ref="D29:D78" si="14">+$K$8+$K$9*B29</f>
        <v>#REF!</v>
      </c>
      <c r="E29" s="123" t="e">
        <f t="shared" ref="E29:E78" si="15">IF($L$9&gt;0,+$L$8*B29^$L$9,0)</f>
        <v>#REF!</v>
      </c>
      <c r="F29" s="123" t="e">
        <f t="shared" ref="F29:F78" si="16">IF(B29&gt;0,+$M$8*EXP($M$9*B29),0)</f>
        <v>#REF!</v>
      </c>
      <c r="G29" s="124" t="e">
        <f t="shared" ref="G29:G78" si="17">IF(B29&gt;0,+$N$8+$N$9*LN(B29),0)</f>
        <v>#REF!</v>
      </c>
      <c r="H29" s="73"/>
      <c r="I29" s="122">
        <v>51</v>
      </c>
      <c r="J29" s="125"/>
      <c r="K29" s="123" t="e">
        <f t="shared" ref="K29:K77" si="18">+$K$8+$K$9*I29</f>
        <v>#REF!</v>
      </c>
      <c r="L29" s="123" t="e">
        <f t="shared" ref="L29:L78" si="19">IF($L$9&gt;0,+$L$8*I29^$L$9,0)</f>
        <v>#REF!</v>
      </c>
      <c r="M29" s="123" t="e">
        <f t="shared" ref="M29:M78" si="20">IF(I29&gt;0,+$M$8*EXP($M$9*I29),0)</f>
        <v>#REF!</v>
      </c>
      <c r="N29" s="124" t="e">
        <f t="shared" ref="N29:N78" si="21">IF(I29&gt;0,+$N$8+$N$9*LN(I29),0)</f>
        <v>#REF!</v>
      </c>
      <c r="O29" s="90"/>
      <c r="P29" s="90"/>
    </row>
    <row r="30" spans="2:28">
      <c r="B30" s="122">
        <v>2</v>
      </c>
      <c r="C30" s="121"/>
      <c r="D30" s="123" t="e">
        <f t="shared" si="14"/>
        <v>#REF!</v>
      </c>
      <c r="E30" s="123" t="e">
        <f t="shared" si="15"/>
        <v>#REF!</v>
      </c>
      <c r="F30" s="123" t="e">
        <f t="shared" si="16"/>
        <v>#REF!</v>
      </c>
      <c r="G30" s="124" t="e">
        <f t="shared" si="17"/>
        <v>#REF!</v>
      </c>
      <c r="H30" s="73"/>
      <c r="I30" s="122">
        <v>52</v>
      </c>
      <c r="J30" s="125"/>
      <c r="K30" s="123" t="e">
        <f t="shared" si="18"/>
        <v>#REF!</v>
      </c>
      <c r="L30" s="123" t="e">
        <f t="shared" si="19"/>
        <v>#REF!</v>
      </c>
      <c r="M30" s="123" t="e">
        <f t="shared" si="20"/>
        <v>#REF!</v>
      </c>
      <c r="N30" s="124" t="e">
        <f t="shared" si="21"/>
        <v>#REF!</v>
      </c>
      <c r="O30" s="90"/>
      <c r="P30" s="90"/>
    </row>
    <row r="31" spans="2:28">
      <c r="B31" s="122">
        <v>3</v>
      </c>
      <c r="C31" s="121"/>
      <c r="D31" s="123" t="e">
        <f t="shared" si="14"/>
        <v>#REF!</v>
      </c>
      <c r="E31" s="123" t="e">
        <f t="shared" si="15"/>
        <v>#REF!</v>
      </c>
      <c r="F31" s="123" t="e">
        <f t="shared" si="16"/>
        <v>#REF!</v>
      </c>
      <c r="G31" s="124" t="e">
        <f t="shared" si="17"/>
        <v>#REF!</v>
      </c>
      <c r="H31" s="73"/>
      <c r="I31" s="122">
        <v>53</v>
      </c>
      <c r="J31" s="125"/>
      <c r="K31" s="123" t="e">
        <f t="shared" si="18"/>
        <v>#REF!</v>
      </c>
      <c r="L31" s="123" t="e">
        <f t="shared" si="19"/>
        <v>#REF!</v>
      </c>
      <c r="M31" s="123" t="e">
        <f t="shared" si="20"/>
        <v>#REF!</v>
      </c>
      <c r="N31" s="124" t="e">
        <f t="shared" si="21"/>
        <v>#REF!</v>
      </c>
      <c r="O31" s="90"/>
      <c r="P31" s="90"/>
    </row>
    <row r="32" spans="2:28">
      <c r="B32" s="122">
        <v>4</v>
      </c>
      <c r="C32" s="121"/>
      <c r="D32" s="123" t="e">
        <f t="shared" si="14"/>
        <v>#REF!</v>
      </c>
      <c r="E32" s="123" t="e">
        <f t="shared" si="15"/>
        <v>#REF!</v>
      </c>
      <c r="F32" s="123" t="e">
        <f t="shared" si="16"/>
        <v>#REF!</v>
      </c>
      <c r="G32" s="124" t="e">
        <f t="shared" si="17"/>
        <v>#REF!</v>
      </c>
      <c r="H32" s="73"/>
      <c r="I32" s="122">
        <v>54</v>
      </c>
      <c r="J32" s="125"/>
      <c r="K32" s="123" t="e">
        <f t="shared" si="18"/>
        <v>#REF!</v>
      </c>
      <c r="L32" s="123" t="e">
        <f t="shared" si="19"/>
        <v>#REF!</v>
      </c>
      <c r="M32" s="123" t="e">
        <f t="shared" si="20"/>
        <v>#REF!</v>
      </c>
      <c r="N32" s="124" t="e">
        <f t="shared" si="21"/>
        <v>#REF!</v>
      </c>
      <c r="O32" s="90"/>
      <c r="P32" s="90"/>
    </row>
    <row r="33" spans="2:16">
      <c r="B33" s="122">
        <v>5</v>
      </c>
      <c r="C33" s="121"/>
      <c r="D33" s="123" t="e">
        <f t="shared" si="14"/>
        <v>#REF!</v>
      </c>
      <c r="E33" s="123" t="e">
        <f t="shared" si="15"/>
        <v>#REF!</v>
      </c>
      <c r="F33" s="123" t="e">
        <f t="shared" si="16"/>
        <v>#REF!</v>
      </c>
      <c r="G33" s="124" t="e">
        <f t="shared" si="17"/>
        <v>#REF!</v>
      </c>
      <c r="H33" s="73"/>
      <c r="I33" s="122">
        <v>55</v>
      </c>
      <c r="J33" s="125"/>
      <c r="K33" s="123" t="e">
        <f t="shared" si="18"/>
        <v>#REF!</v>
      </c>
      <c r="L33" s="123" t="e">
        <f t="shared" si="19"/>
        <v>#REF!</v>
      </c>
      <c r="M33" s="123" t="e">
        <f t="shared" si="20"/>
        <v>#REF!</v>
      </c>
      <c r="N33" s="124" t="e">
        <f t="shared" si="21"/>
        <v>#REF!</v>
      </c>
      <c r="O33" s="90"/>
      <c r="P33" s="90"/>
    </row>
    <row r="34" spans="2:16">
      <c r="B34" s="122">
        <v>6</v>
      </c>
      <c r="C34" s="121"/>
      <c r="D34" s="123" t="e">
        <f t="shared" si="14"/>
        <v>#REF!</v>
      </c>
      <c r="E34" s="123" t="e">
        <f t="shared" si="15"/>
        <v>#REF!</v>
      </c>
      <c r="F34" s="123" t="e">
        <f t="shared" si="16"/>
        <v>#REF!</v>
      </c>
      <c r="G34" s="124" t="e">
        <f t="shared" si="17"/>
        <v>#REF!</v>
      </c>
      <c r="H34" s="73"/>
      <c r="I34" s="122">
        <v>56</v>
      </c>
      <c r="J34" s="125"/>
      <c r="K34" s="123" t="e">
        <f t="shared" si="18"/>
        <v>#REF!</v>
      </c>
      <c r="L34" s="123" t="e">
        <f t="shared" si="19"/>
        <v>#REF!</v>
      </c>
      <c r="M34" s="123" t="e">
        <f t="shared" si="20"/>
        <v>#REF!</v>
      </c>
      <c r="N34" s="124" t="e">
        <f t="shared" si="21"/>
        <v>#REF!</v>
      </c>
      <c r="O34" s="90"/>
      <c r="P34" s="90"/>
    </row>
    <row r="35" spans="2:16">
      <c r="B35" s="122">
        <v>7</v>
      </c>
      <c r="C35" s="121"/>
      <c r="D35" s="123" t="e">
        <f t="shared" si="14"/>
        <v>#REF!</v>
      </c>
      <c r="E35" s="123" t="e">
        <f t="shared" si="15"/>
        <v>#REF!</v>
      </c>
      <c r="F35" s="123" t="e">
        <f t="shared" si="16"/>
        <v>#REF!</v>
      </c>
      <c r="G35" s="124" t="e">
        <f t="shared" si="17"/>
        <v>#REF!</v>
      </c>
      <c r="H35" s="73"/>
      <c r="I35" s="122">
        <v>57</v>
      </c>
      <c r="J35" s="125"/>
      <c r="K35" s="123" t="e">
        <f t="shared" si="18"/>
        <v>#REF!</v>
      </c>
      <c r="L35" s="123" t="e">
        <f t="shared" si="19"/>
        <v>#REF!</v>
      </c>
      <c r="M35" s="123" t="e">
        <f t="shared" si="20"/>
        <v>#REF!</v>
      </c>
      <c r="N35" s="124" t="e">
        <f t="shared" si="21"/>
        <v>#REF!</v>
      </c>
      <c r="O35" s="90"/>
      <c r="P35" s="90"/>
    </row>
    <row r="36" spans="2:16">
      <c r="B36" s="122">
        <v>8</v>
      </c>
      <c r="C36" s="121"/>
      <c r="D36" s="123" t="e">
        <f t="shared" si="14"/>
        <v>#REF!</v>
      </c>
      <c r="E36" s="123" t="e">
        <f t="shared" si="15"/>
        <v>#REF!</v>
      </c>
      <c r="F36" s="123" t="e">
        <f t="shared" si="16"/>
        <v>#REF!</v>
      </c>
      <c r="G36" s="124" t="e">
        <f t="shared" si="17"/>
        <v>#REF!</v>
      </c>
      <c r="H36" s="73"/>
      <c r="I36" s="122">
        <v>58</v>
      </c>
      <c r="J36" s="125"/>
      <c r="K36" s="123" t="e">
        <f t="shared" si="18"/>
        <v>#REF!</v>
      </c>
      <c r="L36" s="123" t="e">
        <f t="shared" si="19"/>
        <v>#REF!</v>
      </c>
      <c r="M36" s="123" t="e">
        <f t="shared" si="20"/>
        <v>#REF!</v>
      </c>
      <c r="N36" s="124" t="e">
        <f t="shared" si="21"/>
        <v>#REF!</v>
      </c>
      <c r="O36" s="90"/>
      <c r="P36" s="90"/>
    </row>
    <row r="37" spans="2:16">
      <c r="B37" s="122">
        <v>9</v>
      </c>
      <c r="C37" s="121"/>
      <c r="D37" s="123" t="e">
        <f t="shared" si="14"/>
        <v>#REF!</v>
      </c>
      <c r="E37" s="123" t="e">
        <f t="shared" si="15"/>
        <v>#REF!</v>
      </c>
      <c r="F37" s="123" t="e">
        <f t="shared" si="16"/>
        <v>#REF!</v>
      </c>
      <c r="G37" s="124" t="e">
        <f t="shared" si="17"/>
        <v>#REF!</v>
      </c>
      <c r="H37" s="73"/>
      <c r="I37" s="122">
        <v>59</v>
      </c>
      <c r="J37" s="125"/>
      <c r="K37" s="123" t="e">
        <f t="shared" si="18"/>
        <v>#REF!</v>
      </c>
      <c r="L37" s="123" t="e">
        <f t="shared" si="19"/>
        <v>#REF!</v>
      </c>
      <c r="M37" s="123" t="e">
        <f t="shared" si="20"/>
        <v>#REF!</v>
      </c>
      <c r="N37" s="124" t="e">
        <f t="shared" si="21"/>
        <v>#REF!</v>
      </c>
    </row>
    <row r="38" spans="2:16">
      <c r="B38" s="122">
        <v>10</v>
      </c>
      <c r="C38" s="121"/>
      <c r="D38" s="123" t="e">
        <f t="shared" si="14"/>
        <v>#REF!</v>
      </c>
      <c r="E38" s="123" t="e">
        <f t="shared" si="15"/>
        <v>#REF!</v>
      </c>
      <c r="F38" s="123" t="e">
        <f t="shared" si="16"/>
        <v>#REF!</v>
      </c>
      <c r="G38" s="124" t="e">
        <f t="shared" si="17"/>
        <v>#REF!</v>
      </c>
      <c r="H38" s="73"/>
      <c r="I38" s="122">
        <v>60</v>
      </c>
      <c r="J38" s="125"/>
      <c r="K38" s="123" t="e">
        <f t="shared" si="18"/>
        <v>#REF!</v>
      </c>
      <c r="L38" s="123" t="e">
        <f t="shared" si="19"/>
        <v>#REF!</v>
      </c>
      <c r="M38" s="123" t="e">
        <f t="shared" si="20"/>
        <v>#REF!</v>
      </c>
      <c r="N38" s="124" t="e">
        <f t="shared" si="21"/>
        <v>#REF!</v>
      </c>
    </row>
    <row r="39" spans="2:16">
      <c r="B39" s="122">
        <v>11</v>
      </c>
      <c r="C39" s="121"/>
      <c r="D39" s="123" t="e">
        <f t="shared" si="14"/>
        <v>#REF!</v>
      </c>
      <c r="E39" s="123" t="e">
        <f t="shared" si="15"/>
        <v>#REF!</v>
      </c>
      <c r="F39" s="123" t="e">
        <f t="shared" si="16"/>
        <v>#REF!</v>
      </c>
      <c r="G39" s="124" t="e">
        <f t="shared" si="17"/>
        <v>#REF!</v>
      </c>
      <c r="H39" s="73"/>
      <c r="I39" s="122">
        <v>61</v>
      </c>
      <c r="J39" s="125"/>
      <c r="K39" s="123" t="e">
        <f t="shared" si="18"/>
        <v>#REF!</v>
      </c>
      <c r="L39" s="123" t="e">
        <f t="shared" si="19"/>
        <v>#REF!</v>
      </c>
      <c r="M39" s="123" t="e">
        <f t="shared" si="20"/>
        <v>#REF!</v>
      </c>
      <c r="N39" s="124" t="e">
        <f t="shared" si="21"/>
        <v>#REF!</v>
      </c>
    </row>
    <row r="40" spans="2:16">
      <c r="B40" s="122">
        <v>12</v>
      </c>
      <c r="C40" s="121"/>
      <c r="D40" s="123" t="e">
        <f t="shared" si="14"/>
        <v>#REF!</v>
      </c>
      <c r="E40" s="123" t="e">
        <f t="shared" si="15"/>
        <v>#REF!</v>
      </c>
      <c r="F40" s="123" t="e">
        <f t="shared" si="16"/>
        <v>#REF!</v>
      </c>
      <c r="G40" s="124" t="e">
        <f t="shared" si="17"/>
        <v>#REF!</v>
      </c>
      <c r="H40" s="73"/>
      <c r="I40" s="122">
        <v>62</v>
      </c>
      <c r="J40" s="125"/>
      <c r="K40" s="123" t="e">
        <f t="shared" si="18"/>
        <v>#REF!</v>
      </c>
      <c r="L40" s="123" t="e">
        <f t="shared" si="19"/>
        <v>#REF!</v>
      </c>
      <c r="M40" s="123" t="e">
        <f t="shared" si="20"/>
        <v>#REF!</v>
      </c>
      <c r="N40" s="124" t="e">
        <f t="shared" si="21"/>
        <v>#REF!</v>
      </c>
    </row>
    <row r="41" spans="2:16">
      <c r="B41" s="122">
        <v>13</v>
      </c>
      <c r="C41" s="121"/>
      <c r="D41" s="123" t="e">
        <f t="shared" si="14"/>
        <v>#REF!</v>
      </c>
      <c r="E41" s="123" t="e">
        <f t="shared" si="15"/>
        <v>#REF!</v>
      </c>
      <c r="F41" s="123" t="e">
        <f t="shared" si="16"/>
        <v>#REF!</v>
      </c>
      <c r="G41" s="124" t="e">
        <f t="shared" si="17"/>
        <v>#REF!</v>
      </c>
      <c r="H41" s="73"/>
      <c r="I41" s="122">
        <v>63</v>
      </c>
      <c r="J41" s="125"/>
      <c r="K41" s="123" t="e">
        <f t="shared" si="18"/>
        <v>#REF!</v>
      </c>
      <c r="L41" s="123" t="e">
        <f t="shared" si="19"/>
        <v>#REF!</v>
      </c>
      <c r="M41" s="123" t="e">
        <f t="shared" si="20"/>
        <v>#REF!</v>
      </c>
      <c r="N41" s="124" t="e">
        <f t="shared" si="21"/>
        <v>#REF!</v>
      </c>
    </row>
    <row r="42" spans="2:16">
      <c r="B42" s="122">
        <v>14</v>
      </c>
      <c r="C42" s="121"/>
      <c r="D42" s="123" t="e">
        <f t="shared" si="14"/>
        <v>#REF!</v>
      </c>
      <c r="E42" s="123" t="e">
        <f t="shared" si="15"/>
        <v>#REF!</v>
      </c>
      <c r="F42" s="123" t="e">
        <f t="shared" si="16"/>
        <v>#REF!</v>
      </c>
      <c r="G42" s="124" t="e">
        <f t="shared" si="17"/>
        <v>#REF!</v>
      </c>
      <c r="H42" s="73"/>
      <c r="I42" s="122">
        <v>64</v>
      </c>
      <c r="J42" s="125"/>
      <c r="K42" s="123" t="e">
        <f t="shared" si="18"/>
        <v>#REF!</v>
      </c>
      <c r="L42" s="123" t="e">
        <f t="shared" si="19"/>
        <v>#REF!</v>
      </c>
      <c r="M42" s="123" t="e">
        <f t="shared" si="20"/>
        <v>#REF!</v>
      </c>
      <c r="N42" s="124" t="e">
        <f t="shared" si="21"/>
        <v>#REF!</v>
      </c>
    </row>
    <row r="43" spans="2:16">
      <c r="B43" s="122">
        <v>15</v>
      </c>
      <c r="C43" s="121"/>
      <c r="D43" s="123" t="e">
        <f t="shared" si="14"/>
        <v>#REF!</v>
      </c>
      <c r="E43" s="123" t="e">
        <f t="shared" si="15"/>
        <v>#REF!</v>
      </c>
      <c r="F43" s="123" t="e">
        <f t="shared" si="16"/>
        <v>#REF!</v>
      </c>
      <c r="G43" s="124" t="e">
        <f t="shared" si="17"/>
        <v>#REF!</v>
      </c>
      <c r="H43" s="73"/>
      <c r="I43" s="122">
        <v>65</v>
      </c>
      <c r="J43" s="125"/>
      <c r="K43" s="123" t="e">
        <f t="shared" si="18"/>
        <v>#REF!</v>
      </c>
      <c r="L43" s="123" t="e">
        <f t="shared" si="19"/>
        <v>#REF!</v>
      </c>
      <c r="M43" s="123" t="e">
        <f t="shared" si="20"/>
        <v>#REF!</v>
      </c>
      <c r="N43" s="124" t="e">
        <f t="shared" si="21"/>
        <v>#REF!</v>
      </c>
    </row>
    <row r="44" spans="2:16">
      <c r="B44" s="122">
        <v>16</v>
      </c>
      <c r="C44" s="121"/>
      <c r="D44" s="123" t="e">
        <f t="shared" si="14"/>
        <v>#REF!</v>
      </c>
      <c r="E44" s="123" t="e">
        <f t="shared" si="15"/>
        <v>#REF!</v>
      </c>
      <c r="F44" s="123" t="e">
        <f t="shared" si="16"/>
        <v>#REF!</v>
      </c>
      <c r="G44" s="124" t="e">
        <f t="shared" si="17"/>
        <v>#REF!</v>
      </c>
      <c r="H44" s="73"/>
      <c r="I44" s="122">
        <v>66</v>
      </c>
      <c r="J44" s="125"/>
      <c r="K44" s="123" t="e">
        <f t="shared" si="18"/>
        <v>#REF!</v>
      </c>
      <c r="L44" s="123" t="e">
        <f t="shared" si="19"/>
        <v>#REF!</v>
      </c>
      <c r="M44" s="123" t="e">
        <f t="shared" si="20"/>
        <v>#REF!</v>
      </c>
      <c r="N44" s="124" t="e">
        <f t="shared" si="21"/>
        <v>#REF!</v>
      </c>
    </row>
    <row r="45" spans="2:16">
      <c r="B45" s="122">
        <v>17</v>
      </c>
      <c r="C45" s="121"/>
      <c r="D45" s="123" t="e">
        <f t="shared" si="14"/>
        <v>#REF!</v>
      </c>
      <c r="E45" s="123" t="e">
        <f t="shared" si="15"/>
        <v>#REF!</v>
      </c>
      <c r="F45" s="123" t="e">
        <f t="shared" si="16"/>
        <v>#REF!</v>
      </c>
      <c r="G45" s="124" t="e">
        <f t="shared" si="17"/>
        <v>#REF!</v>
      </c>
      <c r="H45" s="73"/>
      <c r="I45" s="122">
        <v>67</v>
      </c>
      <c r="J45" s="125"/>
      <c r="K45" s="123" t="e">
        <f t="shared" si="18"/>
        <v>#REF!</v>
      </c>
      <c r="L45" s="123" t="e">
        <f t="shared" si="19"/>
        <v>#REF!</v>
      </c>
      <c r="M45" s="123" t="e">
        <f t="shared" si="20"/>
        <v>#REF!</v>
      </c>
      <c r="N45" s="124" t="e">
        <f t="shared" si="21"/>
        <v>#REF!</v>
      </c>
    </row>
    <row r="46" spans="2:16">
      <c r="B46" s="122">
        <v>18</v>
      </c>
      <c r="C46" s="126"/>
      <c r="D46" s="123" t="e">
        <f t="shared" si="14"/>
        <v>#REF!</v>
      </c>
      <c r="E46" s="123" t="e">
        <f t="shared" si="15"/>
        <v>#REF!</v>
      </c>
      <c r="F46" s="123" t="e">
        <f t="shared" si="16"/>
        <v>#REF!</v>
      </c>
      <c r="G46" s="124" t="e">
        <f t="shared" si="17"/>
        <v>#REF!</v>
      </c>
      <c r="H46" s="73"/>
      <c r="I46" s="122">
        <v>68</v>
      </c>
      <c r="J46" s="125"/>
      <c r="K46" s="123" t="e">
        <f t="shared" si="18"/>
        <v>#REF!</v>
      </c>
      <c r="L46" s="123" t="e">
        <f t="shared" si="19"/>
        <v>#REF!</v>
      </c>
      <c r="M46" s="123" t="e">
        <f t="shared" si="20"/>
        <v>#REF!</v>
      </c>
      <c r="N46" s="124" t="e">
        <f t="shared" si="21"/>
        <v>#REF!</v>
      </c>
    </row>
    <row r="47" spans="2:16">
      <c r="B47" s="122">
        <v>19</v>
      </c>
      <c r="C47" s="126"/>
      <c r="D47" s="123" t="e">
        <f t="shared" si="14"/>
        <v>#REF!</v>
      </c>
      <c r="E47" s="123" t="e">
        <f t="shared" si="15"/>
        <v>#REF!</v>
      </c>
      <c r="F47" s="123" t="e">
        <f t="shared" si="16"/>
        <v>#REF!</v>
      </c>
      <c r="G47" s="124" t="e">
        <f t="shared" si="17"/>
        <v>#REF!</v>
      </c>
      <c r="H47" s="73"/>
      <c r="I47" s="122">
        <v>69</v>
      </c>
      <c r="J47" s="125"/>
      <c r="K47" s="123" t="e">
        <f t="shared" si="18"/>
        <v>#REF!</v>
      </c>
      <c r="L47" s="123" t="e">
        <f t="shared" si="19"/>
        <v>#REF!</v>
      </c>
      <c r="M47" s="123" t="e">
        <f t="shared" si="20"/>
        <v>#REF!</v>
      </c>
      <c r="N47" s="124" t="e">
        <f t="shared" si="21"/>
        <v>#REF!</v>
      </c>
    </row>
    <row r="48" spans="2:16">
      <c r="B48" s="122">
        <v>20</v>
      </c>
      <c r="C48" s="126"/>
      <c r="D48" s="123" t="e">
        <f t="shared" si="14"/>
        <v>#REF!</v>
      </c>
      <c r="E48" s="123" t="e">
        <f t="shared" si="15"/>
        <v>#REF!</v>
      </c>
      <c r="F48" s="123" t="e">
        <f t="shared" si="16"/>
        <v>#REF!</v>
      </c>
      <c r="G48" s="124" t="e">
        <f t="shared" si="17"/>
        <v>#REF!</v>
      </c>
      <c r="H48" s="73"/>
      <c r="I48" s="122">
        <v>70</v>
      </c>
      <c r="J48" s="125"/>
      <c r="K48" s="123" t="e">
        <f t="shared" si="18"/>
        <v>#REF!</v>
      </c>
      <c r="L48" s="123" t="e">
        <f t="shared" si="19"/>
        <v>#REF!</v>
      </c>
      <c r="M48" s="123" t="e">
        <f t="shared" si="20"/>
        <v>#REF!</v>
      </c>
      <c r="N48" s="124" t="e">
        <f t="shared" si="21"/>
        <v>#REF!</v>
      </c>
    </row>
    <row r="49" spans="2:14">
      <c r="B49" s="122">
        <v>21</v>
      </c>
      <c r="C49" s="126"/>
      <c r="D49" s="123" t="e">
        <f t="shared" si="14"/>
        <v>#REF!</v>
      </c>
      <c r="E49" s="123" t="e">
        <f t="shared" si="15"/>
        <v>#REF!</v>
      </c>
      <c r="F49" s="123" t="e">
        <f t="shared" si="16"/>
        <v>#REF!</v>
      </c>
      <c r="G49" s="124" t="e">
        <f t="shared" si="17"/>
        <v>#REF!</v>
      </c>
      <c r="H49" s="73"/>
      <c r="I49" s="122">
        <v>71</v>
      </c>
      <c r="J49" s="125"/>
      <c r="K49" s="123" t="e">
        <f t="shared" si="18"/>
        <v>#REF!</v>
      </c>
      <c r="L49" s="123" t="e">
        <f t="shared" si="19"/>
        <v>#REF!</v>
      </c>
      <c r="M49" s="123" t="e">
        <f t="shared" si="20"/>
        <v>#REF!</v>
      </c>
      <c r="N49" s="124" t="e">
        <f t="shared" si="21"/>
        <v>#REF!</v>
      </c>
    </row>
    <row r="50" spans="2:14">
      <c r="B50" s="122">
        <v>22</v>
      </c>
      <c r="C50" s="126"/>
      <c r="D50" s="123" t="e">
        <f t="shared" si="14"/>
        <v>#REF!</v>
      </c>
      <c r="E50" s="123" t="e">
        <f t="shared" si="15"/>
        <v>#REF!</v>
      </c>
      <c r="F50" s="123" t="e">
        <f t="shared" si="16"/>
        <v>#REF!</v>
      </c>
      <c r="G50" s="124" t="e">
        <f t="shared" si="17"/>
        <v>#REF!</v>
      </c>
      <c r="H50" s="73"/>
      <c r="I50" s="122">
        <v>72</v>
      </c>
      <c r="J50" s="125"/>
      <c r="K50" s="123" t="e">
        <f t="shared" si="18"/>
        <v>#REF!</v>
      </c>
      <c r="L50" s="123" t="e">
        <f t="shared" si="19"/>
        <v>#REF!</v>
      </c>
      <c r="M50" s="123" t="e">
        <f t="shared" si="20"/>
        <v>#REF!</v>
      </c>
      <c r="N50" s="124" t="e">
        <f t="shared" si="21"/>
        <v>#REF!</v>
      </c>
    </row>
    <row r="51" spans="2:14">
      <c r="B51" s="122">
        <v>23</v>
      </c>
      <c r="C51" s="126"/>
      <c r="D51" s="123" t="e">
        <f t="shared" si="14"/>
        <v>#REF!</v>
      </c>
      <c r="E51" s="123" t="e">
        <f t="shared" si="15"/>
        <v>#REF!</v>
      </c>
      <c r="F51" s="123" t="e">
        <f t="shared" si="16"/>
        <v>#REF!</v>
      </c>
      <c r="G51" s="124" t="e">
        <f t="shared" si="17"/>
        <v>#REF!</v>
      </c>
      <c r="H51" s="73"/>
      <c r="I51" s="122">
        <v>73</v>
      </c>
      <c r="J51" s="125"/>
      <c r="K51" s="123" t="e">
        <f t="shared" si="18"/>
        <v>#REF!</v>
      </c>
      <c r="L51" s="123" t="e">
        <f t="shared" si="19"/>
        <v>#REF!</v>
      </c>
      <c r="M51" s="123" t="e">
        <f t="shared" si="20"/>
        <v>#REF!</v>
      </c>
      <c r="N51" s="124" t="e">
        <f t="shared" si="21"/>
        <v>#REF!</v>
      </c>
    </row>
    <row r="52" spans="2:14">
      <c r="B52" s="122">
        <v>24</v>
      </c>
      <c r="C52" s="126"/>
      <c r="D52" s="123" t="e">
        <f t="shared" si="14"/>
        <v>#REF!</v>
      </c>
      <c r="E52" s="123" t="e">
        <f t="shared" si="15"/>
        <v>#REF!</v>
      </c>
      <c r="F52" s="123" t="e">
        <f t="shared" si="16"/>
        <v>#REF!</v>
      </c>
      <c r="G52" s="124" t="e">
        <f t="shared" si="17"/>
        <v>#REF!</v>
      </c>
      <c r="H52" s="73"/>
      <c r="I52" s="122">
        <v>74</v>
      </c>
      <c r="J52" s="125"/>
      <c r="K52" s="123" t="e">
        <f t="shared" si="18"/>
        <v>#REF!</v>
      </c>
      <c r="L52" s="123" t="e">
        <f t="shared" si="19"/>
        <v>#REF!</v>
      </c>
      <c r="M52" s="123" t="e">
        <f t="shared" si="20"/>
        <v>#REF!</v>
      </c>
      <c r="N52" s="124" t="e">
        <f t="shared" si="21"/>
        <v>#REF!</v>
      </c>
    </row>
    <row r="53" spans="2:14">
      <c r="B53" s="122">
        <v>25</v>
      </c>
      <c r="C53" s="126"/>
      <c r="D53" s="123" t="e">
        <f t="shared" si="14"/>
        <v>#REF!</v>
      </c>
      <c r="E53" s="123" t="e">
        <f t="shared" si="15"/>
        <v>#REF!</v>
      </c>
      <c r="F53" s="123" t="e">
        <f t="shared" si="16"/>
        <v>#REF!</v>
      </c>
      <c r="G53" s="124" t="e">
        <f t="shared" si="17"/>
        <v>#REF!</v>
      </c>
      <c r="H53" s="73"/>
      <c r="I53" s="122">
        <v>75</v>
      </c>
      <c r="J53" s="125"/>
      <c r="K53" s="123" t="e">
        <f t="shared" si="18"/>
        <v>#REF!</v>
      </c>
      <c r="L53" s="123" t="e">
        <f t="shared" si="19"/>
        <v>#REF!</v>
      </c>
      <c r="M53" s="123" t="e">
        <f t="shared" si="20"/>
        <v>#REF!</v>
      </c>
      <c r="N53" s="124" t="e">
        <f t="shared" si="21"/>
        <v>#REF!</v>
      </c>
    </row>
    <row r="54" spans="2:14">
      <c r="B54" s="122">
        <v>26</v>
      </c>
      <c r="C54" s="126"/>
      <c r="D54" s="123" t="e">
        <f t="shared" si="14"/>
        <v>#REF!</v>
      </c>
      <c r="E54" s="123" t="e">
        <f t="shared" si="15"/>
        <v>#REF!</v>
      </c>
      <c r="F54" s="123" t="e">
        <f t="shared" si="16"/>
        <v>#REF!</v>
      </c>
      <c r="G54" s="124" t="e">
        <f t="shared" si="17"/>
        <v>#REF!</v>
      </c>
      <c r="H54" s="73"/>
      <c r="I54" s="122">
        <v>76</v>
      </c>
      <c r="J54" s="125"/>
      <c r="K54" s="123" t="e">
        <f t="shared" si="18"/>
        <v>#REF!</v>
      </c>
      <c r="L54" s="123" t="e">
        <f t="shared" si="19"/>
        <v>#REF!</v>
      </c>
      <c r="M54" s="123" t="e">
        <f t="shared" si="20"/>
        <v>#REF!</v>
      </c>
      <c r="N54" s="124" t="e">
        <f t="shared" si="21"/>
        <v>#REF!</v>
      </c>
    </row>
    <row r="55" spans="2:14">
      <c r="B55" s="122">
        <v>27</v>
      </c>
      <c r="C55" s="126"/>
      <c r="D55" s="123" t="e">
        <f t="shared" si="14"/>
        <v>#REF!</v>
      </c>
      <c r="E55" s="123" t="e">
        <f t="shared" si="15"/>
        <v>#REF!</v>
      </c>
      <c r="F55" s="123" t="e">
        <f t="shared" si="16"/>
        <v>#REF!</v>
      </c>
      <c r="G55" s="124" t="e">
        <f t="shared" si="17"/>
        <v>#REF!</v>
      </c>
      <c r="H55" s="73"/>
      <c r="I55" s="122">
        <v>77</v>
      </c>
      <c r="J55" s="125"/>
      <c r="K55" s="123" t="e">
        <f t="shared" si="18"/>
        <v>#REF!</v>
      </c>
      <c r="L55" s="123" t="e">
        <f t="shared" si="19"/>
        <v>#REF!</v>
      </c>
      <c r="M55" s="123" t="e">
        <f t="shared" si="20"/>
        <v>#REF!</v>
      </c>
      <c r="N55" s="124" t="e">
        <f t="shared" si="21"/>
        <v>#REF!</v>
      </c>
    </row>
    <row r="56" spans="2:14">
      <c r="B56" s="122">
        <v>28</v>
      </c>
      <c r="C56" s="126"/>
      <c r="D56" s="123" t="e">
        <f t="shared" si="14"/>
        <v>#REF!</v>
      </c>
      <c r="E56" s="123" t="e">
        <f t="shared" si="15"/>
        <v>#REF!</v>
      </c>
      <c r="F56" s="123" t="e">
        <f t="shared" si="16"/>
        <v>#REF!</v>
      </c>
      <c r="G56" s="124" t="e">
        <f t="shared" si="17"/>
        <v>#REF!</v>
      </c>
      <c r="H56" s="73"/>
      <c r="I56" s="122">
        <v>78</v>
      </c>
      <c r="J56" s="125"/>
      <c r="K56" s="123" t="e">
        <f t="shared" si="18"/>
        <v>#REF!</v>
      </c>
      <c r="L56" s="123" t="e">
        <f t="shared" si="19"/>
        <v>#REF!</v>
      </c>
      <c r="M56" s="123" t="e">
        <f t="shared" si="20"/>
        <v>#REF!</v>
      </c>
      <c r="N56" s="124" t="e">
        <f t="shared" si="21"/>
        <v>#REF!</v>
      </c>
    </row>
    <row r="57" spans="2:14">
      <c r="B57" s="122">
        <v>29</v>
      </c>
      <c r="C57" s="126"/>
      <c r="D57" s="123" t="e">
        <f t="shared" si="14"/>
        <v>#REF!</v>
      </c>
      <c r="E57" s="123" t="e">
        <f t="shared" si="15"/>
        <v>#REF!</v>
      </c>
      <c r="F57" s="123" t="e">
        <f t="shared" si="16"/>
        <v>#REF!</v>
      </c>
      <c r="G57" s="124" t="e">
        <f t="shared" si="17"/>
        <v>#REF!</v>
      </c>
      <c r="H57" s="73"/>
      <c r="I57" s="122">
        <v>79</v>
      </c>
      <c r="J57" s="125"/>
      <c r="K57" s="123" t="e">
        <f t="shared" si="18"/>
        <v>#REF!</v>
      </c>
      <c r="L57" s="123" t="e">
        <f t="shared" si="19"/>
        <v>#REF!</v>
      </c>
      <c r="M57" s="123" t="e">
        <f t="shared" si="20"/>
        <v>#REF!</v>
      </c>
      <c r="N57" s="124" t="e">
        <f t="shared" si="21"/>
        <v>#REF!</v>
      </c>
    </row>
    <row r="58" spans="2:14">
      <c r="B58" s="122">
        <v>30</v>
      </c>
      <c r="C58" s="126"/>
      <c r="D58" s="123" t="e">
        <f t="shared" si="14"/>
        <v>#REF!</v>
      </c>
      <c r="E58" s="123" t="e">
        <f t="shared" si="15"/>
        <v>#REF!</v>
      </c>
      <c r="F58" s="123" t="e">
        <f t="shared" si="16"/>
        <v>#REF!</v>
      </c>
      <c r="G58" s="124" t="e">
        <f t="shared" si="17"/>
        <v>#REF!</v>
      </c>
      <c r="H58" s="73"/>
      <c r="I58" s="122">
        <v>80</v>
      </c>
      <c r="J58" s="125"/>
      <c r="K58" s="123" t="e">
        <f t="shared" si="18"/>
        <v>#REF!</v>
      </c>
      <c r="L58" s="123" t="e">
        <f t="shared" si="19"/>
        <v>#REF!</v>
      </c>
      <c r="M58" s="123" t="e">
        <f t="shared" si="20"/>
        <v>#REF!</v>
      </c>
      <c r="N58" s="124" t="e">
        <f t="shared" si="21"/>
        <v>#REF!</v>
      </c>
    </row>
    <row r="59" spans="2:14">
      <c r="B59" s="122">
        <v>31</v>
      </c>
      <c r="C59" s="126"/>
      <c r="D59" s="123" t="e">
        <f t="shared" si="14"/>
        <v>#REF!</v>
      </c>
      <c r="E59" s="123" t="e">
        <f t="shared" si="15"/>
        <v>#REF!</v>
      </c>
      <c r="F59" s="123" t="e">
        <f t="shared" si="16"/>
        <v>#REF!</v>
      </c>
      <c r="G59" s="124" t="e">
        <f t="shared" si="17"/>
        <v>#REF!</v>
      </c>
      <c r="H59" s="73"/>
      <c r="I59" s="122">
        <v>81</v>
      </c>
      <c r="J59" s="125"/>
      <c r="K59" s="123" t="e">
        <f t="shared" si="18"/>
        <v>#REF!</v>
      </c>
      <c r="L59" s="123" t="e">
        <f t="shared" si="19"/>
        <v>#REF!</v>
      </c>
      <c r="M59" s="123" t="e">
        <f t="shared" si="20"/>
        <v>#REF!</v>
      </c>
      <c r="N59" s="124" t="e">
        <f t="shared" si="21"/>
        <v>#REF!</v>
      </c>
    </row>
    <row r="60" spans="2:14">
      <c r="B60" s="122">
        <v>32</v>
      </c>
      <c r="C60" s="125"/>
      <c r="D60" s="123" t="e">
        <f t="shared" si="14"/>
        <v>#REF!</v>
      </c>
      <c r="E60" s="123" t="e">
        <f t="shared" si="15"/>
        <v>#REF!</v>
      </c>
      <c r="F60" s="123" t="e">
        <f t="shared" si="16"/>
        <v>#REF!</v>
      </c>
      <c r="G60" s="124" t="e">
        <f t="shared" si="17"/>
        <v>#REF!</v>
      </c>
      <c r="H60" s="73"/>
      <c r="I60" s="122">
        <v>82</v>
      </c>
      <c r="J60" s="125"/>
      <c r="K60" s="123" t="e">
        <f t="shared" si="18"/>
        <v>#REF!</v>
      </c>
      <c r="L60" s="123" t="e">
        <f t="shared" si="19"/>
        <v>#REF!</v>
      </c>
      <c r="M60" s="123" t="e">
        <f t="shared" si="20"/>
        <v>#REF!</v>
      </c>
      <c r="N60" s="124" t="e">
        <f t="shared" si="21"/>
        <v>#REF!</v>
      </c>
    </row>
    <row r="61" spans="2:14">
      <c r="B61" s="122">
        <v>33</v>
      </c>
      <c r="C61" s="125"/>
      <c r="D61" s="123" t="e">
        <f t="shared" si="14"/>
        <v>#REF!</v>
      </c>
      <c r="E61" s="123" t="e">
        <f t="shared" si="15"/>
        <v>#REF!</v>
      </c>
      <c r="F61" s="123" t="e">
        <f t="shared" si="16"/>
        <v>#REF!</v>
      </c>
      <c r="G61" s="124" t="e">
        <f t="shared" si="17"/>
        <v>#REF!</v>
      </c>
      <c r="H61" s="73"/>
      <c r="I61" s="122">
        <v>83</v>
      </c>
      <c r="J61" s="125"/>
      <c r="K61" s="123" t="e">
        <f t="shared" si="18"/>
        <v>#REF!</v>
      </c>
      <c r="L61" s="123" t="e">
        <f t="shared" si="19"/>
        <v>#REF!</v>
      </c>
      <c r="M61" s="123" t="e">
        <f t="shared" si="20"/>
        <v>#REF!</v>
      </c>
      <c r="N61" s="124" t="e">
        <f t="shared" si="21"/>
        <v>#REF!</v>
      </c>
    </row>
    <row r="62" spans="2:14">
      <c r="B62" s="122">
        <v>34</v>
      </c>
      <c r="C62" s="125"/>
      <c r="D62" s="123" t="e">
        <f t="shared" si="14"/>
        <v>#REF!</v>
      </c>
      <c r="E62" s="123" t="e">
        <f t="shared" si="15"/>
        <v>#REF!</v>
      </c>
      <c r="F62" s="123" t="e">
        <f t="shared" si="16"/>
        <v>#REF!</v>
      </c>
      <c r="G62" s="124" t="e">
        <f t="shared" si="17"/>
        <v>#REF!</v>
      </c>
      <c r="H62" s="73"/>
      <c r="I62" s="122">
        <v>84</v>
      </c>
      <c r="J62" s="125"/>
      <c r="K62" s="123" t="e">
        <f t="shared" si="18"/>
        <v>#REF!</v>
      </c>
      <c r="L62" s="123" t="e">
        <f t="shared" si="19"/>
        <v>#REF!</v>
      </c>
      <c r="M62" s="123" t="e">
        <f t="shared" si="20"/>
        <v>#REF!</v>
      </c>
      <c r="N62" s="124" t="e">
        <f t="shared" si="21"/>
        <v>#REF!</v>
      </c>
    </row>
    <row r="63" spans="2:14">
      <c r="B63" s="122">
        <v>35</v>
      </c>
      <c r="C63" s="125"/>
      <c r="D63" s="123" t="e">
        <f t="shared" si="14"/>
        <v>#REF!</v>
      </c>
      <c r="E63" s="123" t="e">
        <f t="shared" si="15"/>
        <v>#REF!</v>
      </c>
      <c r="F63" s="123" t="e">
        <f t="shared" si="16"/>
        <v>#REF!</v>
      </c>
      <c r="G63" s="124" t="e">
        <f t="shared" si="17"/>
        <v>#REF!</v>
      </c>
      <c r="H63" s="73"/>
      <c r="I63" s="122">
        <v>85</v>
      </c>
      <c r="J63" s="125"/>
      <c r="K63" s="123" t="e">
        <f t="shared" si="18"/>
        <v>#REF!</v>
      </c>
      <c r="L63" s="123" t="e">
        <f t="shared" si="19"/>
        <v>#REF!</v>
      </c>
      <c r="M63" s="123" t="e">
        <f t="shared" si="20"/>
        <v>#REF!</v>
      </c>
      <c r="N63" s="124" t="e">
        <f t="shared" si="21"/>
        <v>#REF!</v>
      </c>
    </row>
    <row r="64" spans="2:14">
      <c r="B64" s="122">
        <v>36</v>
      </c>
      <c r="C64" s="125"/>
      <c r="D64" s="123" t="e">
        <f t="shared" si="14"/>
        <v>#REF!</v>
      </c>
      <c r="E64" s="123" t="e">
        <f t="shared" si="15"/>
        <v>#REF!</v>
      </c>
      <c r="F64" s="123" t="e">
        <f t="shared" si="16"/>
        <v>#REF!</v>
      </c>
      <c r="G64" s="124" t="e">
        <f t="shared" si="17"/>
        <v>#REF!</v>
      </c>
      <c r="H64" s="73"/>
      <c r="I64" s="122">
        <v>86</v>
      </c>
      <c r="J64" s="125"/>
      <c r="K64" s="123" t="e">
        <f t="shared" si="18"/>
        <v>#REF!</v>
      </c>
      <c r="L64" s="123" t="e">
        <f t="shared" si="19"/>
        <v>#REF!</v>
      </c>
      <c r="M64" s="123" t="e">
        <f t="shared" si="20"/>
        <v>#REF!</v>
      </c>
      <c r="N64" s="124" t="e">
        <f t="shared" si="21"/>
        <v>#REF!</v>
      </c>
    </row>
    <row r="65" spans="2:14">
      <c r="B65" s="122">
        <v>37</v>
      </c>
      <c r="C65" s="125"/>
      <c r="D65" s="123" t="e">
        <f t="shared" si="14"/>
        <v>#REF!</v>
      </c>
      <c r="E65" s="123" t="e">
        <f t="shared" si="15"/>
        <v>#REF!</v>
      </c>
      <c r="F65" s="123" t="e">
        <f t="shared" si="16"/>
        <v>#REF!</v>
      </c>
      <c r="G65" s="124" t="e">
        <f t="shared" si="17"/>
        <v>#REF!</v>
      </c>
      <c r="H65" s="73"/>
      <c r="I65" s="122">
        <v>87</v>
      </c>
      <c r="J65" s="125"/>
      <c r="K65" s="123" t="e">
        <f t="shared" si="18"/>
        <v>#REF!</v>
      </c>
      <c r="L65" s="123" t="e">
        <f t="shared" si="19"/>
        <v>#REF!</v>
      </c>
      <c r="M65" s="123" t="e">
        <f t="shared" si="20"/>
        <v>#REF!</v>
      </c>
      <c r="N65" s="124" t="e">
        <f t="shared" si="21"/>
        <v>#REF!</v>
      </c>
    </row>
    <row r="66" spans="2:14">
      <c r="B66" s="122">
        <v>38</v>
      </c>
      <c r="C66" s="125"/>
      <c r="D66" s="123" t="e">
        <f t="shared" si="14"/>
        <v>#REF!</v>
      </c>
      <c r="E66" s="123" t="e">
        <f t="shared" si="15"/>
        <v>#REF!</v>
      </c>
      <c r="F66" s="123" t="e">
        <f t="shared" si="16"/>
        <v>#REF!</v>
      </c>
      <c r="G66" s="124" t="e">
        <f t="shared" si="17"/>
        <v>#REF!</v>
      </c>
      <c r="H66" s="73"/>
      <c r="I66" s="122">
        <v>88</v>
      </c>
      <c r="J66" s="125"/>
      <c r="K66" s="123" t="e">
        <f t="shared" si="18"/>
        <v>#REF!</v>
      </c>
      <c r="L66" s="123" t="e">
        <f t="shared" si="19"/>
        <v>#REF!</v>
      </c>
      <c r="M66" s="123" t="e">
        <f t="shared" si="20"/>
        <v>#REF!</v>
      </c>
      <c r="N66" s="124" t="e">
        <f t="shared" si="21"/>
        <v>#REF!</v>
      </c>
    </row>
    <row r="67" spans="2:14">
      <c r="B67" s="122">
        <v>39</v>
      </c>
      <c r="C67" s="125"/>
      <c r="D67" s="123" t="e">
        <f t="shared" si="14"/>
        <v>#REF!</v>
      </c>
      <c r="E67" s="123" t="e">
        <f t="shared" si="15"/>
        <v>#REF!</v>
      </c>
      <c r="F67" s="123" t="e">
        <f t="shared" si="16"/>
        <v>#REF!</v>
      </c>
      <c r="G67" s="124" t="e">
        <f t="shared" si="17"/>
        <v>#REF!</v>
      </c>
      <c r="H67" s="73"/>
      <c r="I67" s="122">
        <v>89</v>
      </c>
      <c r="J67" s="125"/>
      <c r="K67" s="123" t="e">
        <f t="shared" si="18"/>
        <v>#REF!</v>
      </c>
      <c r="L67" s="123" t="e">
        <f t="shared" si="19"/>
        <v>#REF!</v>
      </c>
      <c r="M67" s="123" t="e">
        <f t="shared" si="20"/>
        <v>#REF!</v>
      </c>
      <c r="N67" s="124" t="e">
        <f t="shared" si="21"/>
        <v>#REF!</v>
      </c>
    </row>
    <row r="68" spans="2:14">
      <c r="B68" s="122">
        <v>40</v>
      </c>
      <c r="C68" s="125"/>
      <c r="D68" s="123" t="e">
        <f t="shared" si="14"/>
        <v>#REF!</v>
      </c>
      <c r="E68" s="123" t="e">
        <f t="shared" si="15"/>
        <v>#REF!</v>
      </c>
      <c r="F68" s="123" t="e">
        <f t="shared" si="16"/>
        <v>#REF!</v>
      </c>
      <c r="G68" s="124" t="e">
        <f t="shared" si="17"/>
        <v>#REF!</v>
      </c>
      <c r="H68" s="73"/>
      <c r="I68" s="122">
        <v>90</v>
      </c>
      <c r="J68" s="125"/>
      <c r="K68" s="123" t="e">
        <f t="shared" si="18"/>
        <v>#REF!</v>
      </c>
      <c r="L68" s="123" t="e">
        <f t="shared" si="19"/>
        <v>#REF!</v>
      </c>
      <c r="M68" s="123" t="e">
        <f t="shared" si="20"/>
        <v>#REF!</v>
      </c>
      <c r="N68" s="124" t="e">
        <f t="shared" si="21"/>
        <v>#REF!</v>
      </c>
    </row>
    <row r="69" spans="2:14">
      <c r="B69" s="122">
        <v>41</v>
      </c>
      <c r="C69" s="125"/>
      <c r="D69" s="123" t="e">
        <f t="shared" si="14"/>
        <v>#REF!</v>
      </c>
      <c r="E69" s="123" t="e">
        <f t="shared" si="15"/>
        <v>#REF!</v>
      </c>
      <c r="F69" s="123" t="e">
        <f t="shared" si="16"/>
        <v>#REF!</v>
      </c>
      <c r="G69" s="124" t="e">
        <f t="shared" si="17"/>
        <v>#REF!</v>
      </c>
      <c r="H69" s="73"/>
      <c r="I69" s="122">
        <v>91</v>
      </c>
      <c r="J69" s="125"/>
      <c r="K69" s="123" t="e">
        <f t="shared" si="18"/>
        <v>#REF!</v>
      </c>
      <c r="L69" s="123" t="e">
        <f t="shared" si="19"/>
        <v>#REF!</v>
      </c>
      <c r="M69" s="123" t="e">
        <f t="shared" si="20"/>
        <v>#REF!</v>
      </c>
      <c r="N69" s="124" t="e">
        <f t="shared" si="21"/>
        <v>#REF!</v>
      </c>
    </row>
    <row r="70" spans="2:14">
      <c r="B70" s="122">
        <v>42</v>
      </c>
      <c r="C70" s="125"/>
      <c r="D70" s="123" t="e">
        <f t="shared" si="14"/>
        <v>#REF!</v>
      </c>
      <c r="E70" s="123" t="e">
        <f t="shared" si="15"/>
        <v>#REF!</v>
      </c>
      <c r="F70" s="123" t="e">
        <f t="shared" si="16"/>
        <v>#REF!</v>
      </c>
      <c r="G70" s="124" t="e">
        <f t="shared" si="17"/>
        <v>#REF!</v>
      </c>
      <c r="H70" s="73"/>
      <c r="I70" s="122">
        <v>92</v>
      </c>
      <c r="J70" s="125"/>
      <c r="K70" s="123" t="e">
        <f t="shared" si="18"/>
        <v>#REF!</v>
      </c>
      <c r="L70" s="123" t="e">
        <f t="shared" si="19"/>
        <v>#REF!</v>
      </c>
      <c r="M70" s="123" t="e">
        <f t="shared" si="20"/>
        <v>#REF!</v>
      </c>
      <c r="N70" s="124" t="e">
        <f t="shared" si="21"/>
        <v>#REF!</v>
      </c>
    </row>
    <row r="71" spans="2:14">
      <c r="B71" s="122">
        <v>43</v>
      </c>
      <c r="C71" s="125"/>
      <c r="D71" s="123" t="e">
        <f t="shared" si="14"/>
        <v>#REF!</v>
      </c>
      <c r="E71" s="123" t="e">
        <f t="shared" si="15"/>
        <v>#REF!</v>
      </c>
      <c r="F71" s="123" t="e">
        <f t="shared" si="16"/>
        <v>#REF!</v>
      </c>
      <c r="G71" s="124" t="e">
        <f t="shared" si="17"/>
        <v>#REF!</v>
      </c>
      <c r="H71" s="73"/>
      <c r="I71" s="122">
        <v>93</v>
      </c>
      <c r="J71" s="125"/>
      <c r="K71" s="123" t="e">
        <f t="shared" si="18"/>
        <v>#REF!</v>
      </c>
      <c r="L71" s="123" t="e">
        <f t="shared" si="19"/>
        <v>#REF!</v>
      </c>
      <c r="M71" s="123" t="e">
        <f t="shared" si="20"/>
        <v>#REF!</v>
      </c>
      <c r="N71" s="124" t="e">
        <f t="shared" si="21"/>
        <v>#REF!</v>
      </c>
    </row>
    <row r="72" spans="2:14">
      <c r="B72" s="122">
        <v>44</v>
      </c>
      <c r="C72" s="125"/>
      <c r="D72" s="123" t="e">
        <f t="shared" si="14"/>
        <v>#REF!</v>
      </c>
      <c r="E72" s="123" t="e">
        <f t="shared" si="15"/>
        <v>#REF!</v>
      </c>
      <c r="F72" s="123" t="e">
        <f t="shared" si="16"/>
        <v>#REF!</v>
      </c>
      <c r="G72" s="124" t="e">
        <f t="shared" si="17"/>
        <v>#REF!</v>
      </c>
      <c r="H72" s="73"/>
      <c r="I72" s="122">
        <v>94</v>
      </c>
      <c r="J72" s="125"/>
      <c r="K72" s="123" t="e">
        <f t="shared" si="18"/>
        <v>#REF!</v>
      </c>
      <c r="L72" s="123" t="e">
        <f t="shared" si="19"/>
        <v>#REF!</v>
      </c>
      <c r="M72" s="123" t="e">
        <f t="shared" si="20"/>
        <v>#REF!</v>
      </c>
      <c r="N72" s="124" t="e">
        <f t="shared" si="21"/>
        <v>#REF!</v>
      </c>
    </row>
    <row r="73" spans="2:14">
      <c r="B73" s="122">
        <v>45</v>
      </c>
      <c r="C73" s="125"/>
      <c r="D73" s="123" t="e">
        <f t="shared" si="14"/>
        <v>#REF!</v>
      </c>
      <c r="E73" s="123" t="e">
        <f t="shared" si="15"/>
        <v>#REF!</v>
      </c>
      <c r="F73" s="123" t="e">
        <f t="shared" si="16"/>
        <v>#REF!</v>
      </c>
      <c r="G73" s="124" t="e">
        <f t="shared" si="17"/>
        <v>#REF!</v>
      </c>
      <c r="H73" s="73"/>
      <c r="I73" s="122">
        <v>95</v>
      </c>
      <c r="J73" s="125"/>
      <c r="K73" s="123" t="e">
        <f t="shared" si="18"/>
        <v>#REF!</v>
      </c>
      <c r="L73" s="123" t="e">
        <f t="shared" si="19"/>
        <v>#REF!</v>
      </c>
      <c r="M73" s="123" t="e">
        <f t="shared" si="20"/>
        <v>#REF!</v>
      </c>
      <c r="N73" s="124" t="e">
        <f t="shared" si="21"/>
        <v>#REF!</v>
      </c>
    </row>
    <row r="74" spans="2:14">
      <c r="B74" s="122">
        <v>46</v>
      </c>
      <c r="C74" s="125"/>
      <c r="D74" s="123" t="e">
        <f t="shared" si="14"/>
        <v>#REF!</v>
      </c>
      <c r="E74" s="123" t="e">
        <f t="shared" si="15"/>
        <v>#REF!</v>
      </c>
      <c r="F74" s="123" t="e">
        <f t="shared" si="16"/>
        <v>#REF!</v>
      </c>
      <c r="G74" s="124" t="e">
        <f t="shared" si="17"/>
        <v>#REF!</v>
      </c>
      <c r="H74" s="73"/>
      <c r="I74" s="122">
        <v>96</v>
      </c>
      <c r="J74" s="125"/>
      <c r="K74" s="123" t="e">
        <f t="shared" si="18"/>
        <v>#REF!</v>
      </c>
      <c r="L74" s="123" t="e">
        <f t="shared" si="19"/>
        <v>#REF!</v>
      </c>
      <c r="M74" s="123" t="e">
        <f t="shared" si="20"/>
        <v>#REF!</v>
      </c>
      <c r="N74" s="124" t="e">
        <f t="shared" si="21"/>
        <v>#REF!</v>
      </c>
    </row>
    <row r="75" spans="2:14">
      <c r="B75" s="122">
        <v>47</v>
      </c>
      <c r="C75" s="125"/>
      <c r="D75" s="123" t="e">
        <f t="shared" si="14"/>
        <v>#REF!</v>
      </c>
      <c r="E75" s="123" t="e">
        <f t="shared" si="15"/>
        <v>#REF!</v>
      </c>
      <c r="F75" s="123" t="e">
        <f t="shared" si="16"/>
        <v>#REF!</v>
      </c>
      <c r="G75" s="124" t="e">
        <f t="shared" si="17"/>
        <v>#REF!</v>
      </c>
      <c r="H75" s="73"/>
      <c r="I75" s="122">
        <v>97</v>
      </c>
      <c r="J75" s="125"/>
      <c r="K75" s="123" t="e">
        <f t="shared" si="18"/>
        <v>#REF!</v>
      </c>
      <c r="L75" s="123" t="e">
        <f t="shared" si="19"/>
        <v>#REF!</v>
      </c>
      <c r="M75" s="123" t="e">
        <f t="shared" si="20"/>
        <v>#REF!</v>
      </c>
      <c r="N75" s="124" t="e">
        <f t="shared" si="21"/>
        <v>#REF!</v>
      </c>
    </row>
    <row r="76" spans="2:14">
      <c r="B76" s="122">
        <v>48</v>
      </c>
      <c r="C76" s="125"/>
      <c r="D76" s="123" t="e">
        <f t="shared" si="14"/>
        <v>#REF!</v>
      </c>
      <c r="E76" s="123" t="e">
        <f t="shared" si="15"/>
        <v>#REF!</v>
      </c>
      <c r="F76" s="123" t="e">
        <f t="shared" si="16"/>
        <v>#REF!</v>
      </c>
      <c r="G76" s="124" t="e">
        <f t="shared" si="17"/>
        <v>#REF!</v>
      </c>
      <c r="H76" s="73"/>
      <c r="I76" s="122">
        <v>98</v>
      </c>
      <c r="J76" s="125"/>
      <c r="K76" s="123" t="e">
        <f t="shared" si="18"/>
        <v>#REF!</v>
      </c>
      <c r="L76" s="123" t="e">
        <f t="shared" si="19"/>
        <v>#REF!</v>
      </c>
      <c r="M76" s="123" t="e">
        <f t="shared" si="20"/>
        <v>#REF!</v>
      </c>
      <c r="N76" s="124" t="e">
        <f t="shared" si="21"/>
        <v>#REF!</v>
      </c>
    </row>
    <row r="77" spans="2:14">
      <c r="B77" s="122">
        <v>49</v>
      </c>
      <c r="C77" s="125"/>
      <c r="D77" s="123" t="e">
        <f t="shared" si="14"/>
        <v>#REF!</v>
      </c>
      <c r="E77" s="123" t="e">
        <f t="shared" si="15"/>
        <v>#REF!</v>
      </c>
      <c r="F77" s="123" t="e">
        <f t="shared" si="16"/>
        <v>#REF!</v>
      </c>
      <c r="G77" s="124" t="e">
        <f t="shared" si="17"/>
        <v>#REF!</v>
      </c>
      <c r="H77" s="73"/>
      <c r="I77" s="122">
        <v>99</v>
      </c>
      <c r="J77" s="125"/>
      <c r="K77" s="123" t="e">
        <f t="shared" si="18"/>
        <v>#REF!</v>
      </c>
      <c r="L77" s="123" t="e">
        <f t="shared" si="19"/>
        <v>#REF!</v>
      </c>
      <c r="M77" s="123" t="e">
        <f t="shared" si="20"/>
        <v>#REF!</v>
      </c>
      <c r="N77" s="124" t="e">
        <f t="shared" si="21"/>
        <v>#REF!</v>
      </c>
    </row>
    <row r="78" spans="2:14">
      <c r="B78" s="127">
        <v>50</v>
      </c>
      <c r="C78" s="128"/>
      <c r="D78" s="129" t="e">
        <f t="shared" si="14"/>
        <v>#REF!</v>
      </c>
      <c r="E78" s="129" t="e">
        <f t="shared" si="15"/>
        <v>#REF!</v>
      </c>
      <c r="F78" s="129" t="e">
        <f t="shared" si="16"/>
        <v>#REF!</v>
      </c>
      <c r="G78" s="130" t="e">
        <f t="shared" si="17"/>
        <v>#REF!</v>
      </c>
      <c r="H78" s="73"/>
      <c r="I78" s="127">
        <v>100</v>
      </c>
      <c r="J78" s="128"/>
      <c r="K78" s="129" t="e">
        <f>+$K$8+$K$9*I78</f>
        <v>#REF!</v>
      </c>
      <c r="L78" s="129" t="e">
        <f t="shared" si="19"/>
        <v>#REF!</v>
      </c>
      <c r="M78" s="129" t="e">
        <f t="shared" si="20"/>
        <v>#REF!</v>
      </c>
      <c r="N78" s="130" t="e">
        <f t="shared" si="21"/>
        <v>#REF!</v>
      </c>
    </row>
    <row r="79" spans="2:14"/>
    <row r="80" spans="2:14">
      <c r="N80" s="131"/>
    </row>
    <row r="81" spans="1:76"/>
    <row r="82" spans="1:76" ht="6" customHeight="1">
      <c r="B82" s="132" t="s">
        <v>54</v>
      </c>
    </row>
    <row r="83" spans="1:76">
      <c r="B83" s="133" t="s">
        <v>55</v>
      </c>
    </row>
    <row r="84" spans="1:76" ht="0" hidden="1" customHeight="1">
      <c r="B84" s="133" t="s">
        <v>56</v>
      </c>
    </row>
    <row r="85" spans="1:76" s="113" customFormat="1">
      <c r="A85" s="68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</row>
    <row r="86" spans="1:76" s="113" customFormat="1">
      <c r="A86" s="68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</row>
    <row r="87" spans="1:76" s="113" customFormat="1">
      <c r="A87" s="68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</row>
  </sheetData>
  <sheetProtection algorithmName="SHA-512" hashValue="zsfM20BloCRCDqfhT1jW3iHz8vUoBwv04KxyE/gpbQmYBOt0uGQHKrbFkPfUYYz5TnQ4zK8Qr7B44TNcoG5pDg==" saltValue="1dHrTZ8XkO2zaa5b0M44Ow==" spinCount="100000" sheet="1" objects="1" scenarios="1" selectLockedCells="1" selectUnlockedCells="1"/>
  <mergeCells count="6">
    <mergeCell ref="B26:M26"/>
    <mergeCell ref="D2:L2"/>
    <mergeCell ref="D3:L3"/>
    <mergeCell ref="B5:F5"/>
    <mergeCell ref="G5:K5"/>
    <mergeCell ref="L5:N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X87"/>
  <sheetViews>
    <sheetView topLeftCell="A5" zoomScale="97" workbookViewId="0">
      <selection activeCell="L81" sqref="L81"/>
    </sheetView>
  </sheetViews>
  <sheetFormatPr defaultColWidth="0" defaultRowHeight="12.75" zeroHeight="1"/>
  <cols>
    <col min="1" max="1" width="3" style="68" customWidth="1"/>
    <col min="2" max="2" width="7.7109375" style="113" customWidth="1"/>
    <col min="3" max="8" width="13.5703125" style="113" customWidth="1"/>
    <col min="9" max="9" width="9.28515625" style="73" customWidth="1"/>
    <col min="10" max="10" width="16" style="73" customWidth="1"/>
    <col min="11" max="11" width="15.42578125" style="73" customWidth="1"/>
    <col min="12" max="12" width="13.5703125" style="73" customWidth="1"/>
    <col min="13" max="13" width="15.7109375" style="73" customWidth="1"/>
    <col min="14" max="14" width="17.7109375" style="73" customWidth="1"/>
    <col min="15" max="15" width="10.28515625" style="73" customWidth="1"/>
    <col min="16" max="16" width="14.140625" style="73" customWidth="1"/>
    <col min="17" max="17" width="19.28515625" style="73" customWidth="1"/>
    <col min="18" max="18" width="10.28515625" style="73" customWidth="1"/>
    <col min="19" max="19" width="13.5703125" style="73" bestFit="1" customWidth="1"/>
    <col min="20" max="20" width="10.28515625" style="73" customWidth="1"/>
    <col min="21" max="21" width="18.28515625" style="73" bestFit="1" customWidth="1"/>
    <col min="22" max="28" width="10.28515625" style="73" customWidth="1"/>
    <col min="29" max="76" width="10.28515625" style="73" hidden="1"/>
    <col min="77" max="256" width="0" style="73" hidden="1"/>
    <col min="257" max="257" width="1.85546875" style="73" customWidth="1"/>
    <col min="258" max="258" width="7.7109375" style="73" customWidth="1"/>
    <col min="259" max="264" width="13.5703125" style="73" customWidth="1"/>
    <col min="265" max="265" width="9.28515625" style="73" customWidth="1"/>
    <col min="266" max="266" width="16" style="73" customWidth="1"/>
    <col min="267" max="270" width="13.5703125" style="73" customWidth="1"/>
    <col min="271" max="271" width="10.28515625" style="73" customWidth="1"/>
    <col min="272" max="272" width="14.140625" style="73" customWidth="1"/>
    <col min="273" max="284" width="10.28515625" style="73" customWidth="1"/>
    <col min="285" max="512" width="0" style="73" hidden="1"/>
    <col min="513" max="513" width="1.85546875" style="73" customWidth="1"/>
    <col min="514" max="514" width="7.7109375" style="73" customWidth="1"/>
    <col min="515" max="520" width="13.5703125" style="73" customWidth="1"/>
    <col min="521" max="521" width="9.28515625" style="73" customWidth="1"/>
    <col min="522" max="522" width="16" style="73" customWidth="1"/>
    <col min="523" max="526" width="13.5703125" style="73" customWidth="1"/>
    <col min="527" max="527" width="10.28515625" style="73" customWidth="1"/>
    <col min="528" max="528" width="14.140625" style="73" customWidth="1"/>
    <col min="529" max="540" width="10.28515625" style="73" customWidth="1"/>
    <col min="541" max="768" width="0" style="73" hidden="1"/>
    <col min="769" max="769" width="1.85546875" style="73" customWidth="1"/>
    <col min="770" max="770" width="7.7109375" style="73" customWidth="1"/>
    <col min="771" max="776" width="13.5703125" style="73" customWidth="1"/>
    <col min="777" max="777" width="9.28515625" style="73" customWidth="1"/>
    <col min="778" max="778" width="16" style="73" customWidth="1"/>
    <col min="779" max="782" width="13.5703125" style="73" customWidth="1"/>
    <col min="783" max="783" width="10.28515625" style="73" customWidth="1"/>
    <col min="784" max="784" width="14.140625" style="73" customWidth="1"/>
    <col min="785" max="796" width="10.28515625" style="73" customWidth="1"/>
    <col min="797" max="1024" width="0" style="73" hidden="1"/>
    <col min="1025" max="1025" width="1.85546875" style="73" customWidth="1"/>
    <col min="1026" max="1026" width="7.7109375" style="73" customWidth="1"/>
    <col min="1027" max="1032" width="13.5703125" style="73" customWidth="1"/>
    <col min="1033" max="1033" width="9.28515625" style="73" customWidth="1"/>
    <col min="1034" max="1034" width="16" style="73" customWidth="1"/>
    <col min="1035" max="1038" width="13.5703125" style="73" customWidth="1"/>
    <col min="1039" max="1039" width="10.28515625" style="73" customWidth="1"/>
    <col min="1040" max="1040" width="14.140625" style="73" customWidth="1"/>
    <col min="1041" max="1052" width="10.28515625" style="73" customWidth="1"/>
    <col min="1053" max="1280" width="0" style="73" hidden="1"/>
    <col min="1281" max="1281" width="1.85546875" style="73" customWidth="1"/>
    <col min="1282" max="1282" width="7.7109375" style="73" customWidth="1"/>
    <col min="1283" max="1288" width="13.5703125" style="73" customWidth="1"/>
    <col min="1289" max="1289" width="9.28515625" style="73" customWidth="1"/>
    <col min="1290" max="1290" width="16" style="73" customWidth="1"/>
    <col min="1291" max="1294" width="13.5703125" style="73" customWidth="1"/>
    <col min="1295" max="1295" width="10.28515625" style="73" customWidth="1"/>
    <col min="1296" max="1296" width="14.140625" style="73" customWidth="1"/>
    <col min="1297" max="1308" width="10.28515625" style="73" customWidth="1"/>
    <col min="1309" max="1536" width="0" style="73" hidden="1"/>
    <col min="1537" max="1537" width="1.85546875" style="73" customWidth="1"/>
    <col min="1538" max="1538" width="7.7109375" style="73" customWidth="1"/>
    <col min="1539" max="1544" width="13.5703125" style="73" customWidth="1"/>
    <col min="1545" max="1545" width="9.28515625" style="73" customWidth="1"/>
    <col min="1546" max="1546" width="16" style="73" customWidth="1"/>
    <col min="1547" max="1550" width="13.5703125" style="73" customWidth="1"/>
    <col min="1551" max="1551" width="10.28515625" style="73" customWidth="1"/>
    <col min="1552" max="1552" width="14.140625" style="73" customWidth="1"/>
    <col min="1553" max="1564" width="10.28515625" style="73" customWidth="1"/>
    <col min="1565" max="1792" width="0" style="73" hidden="1"/>
    <col min="1793" max="1793" width="1.85546875" style="73" customWidth="1"/>
    <col min="1794" max="1794" width="7.7109375" style="73" customWidth="1"/>
    <col min="1795" max="1800" width="13.5703125" style="73" customWidth="1"/>
    <col min="1801" max="1801" width="9.28515625" style="73" customWidth="1"/>
    <col min="1802" max="1802" width="16" style="73" customWidth="1"/>
    <col min="1803" max="1806" width="13.5703125" style="73" customWidth="1"/>
    <col min="1807" max="1807" width="10.28515625" style="73" customWidth="1"/>
    <col min="1808" max="1808" width="14.140625" style="73" customWidth="1"/>
    <col min="1809" max="1820" width="10.28515625" style="73" customWidth="1"/>
    <col min="1821" max="2048" width="0" style="73" hidden="1"/>
    <col min="2049" max="2049" width="1.85546875" style="73" customWidth="1"/>
    <col min="2050" max="2050" width="7.7109375" style="73" customWidth="1"/>
    <col min="2051" max="2056" width="13.5703125" style="73" customWidth="1"/>
    <col min="2057" max="2057" width="9.28515625" style="73" customWidth="1"/>
    <col min="2058" max="2058" width="16" style="73" customWidth="1"/>
    <col min="2059" max="2062" width="13.5703125" style="73" customWidth="1"/>
    <col min="2063" max="2063" width="10.28515625" style="73" customWidth="1"/>
    <col min="2064" max="2064" width="14.140625" style="73" customWidth="1"/>
    <col min="2065" max="2076" width="10.28515625" style="73" customWidth="1"/>
    <col min="2077" max="2304" width="0" style="73" hidden="1"/>
    <col min="2305" max="2305" width="1.85546875" style="73" customWidth="1"/>
    <col min="2306" max="2306" width="7.7109375" style="73" customWidth="1"/>
    <col min="2307" max="2312" width="13.5703125" style="73" customWidth="1"/>
    <col min="2313" max="2313" width="9.28515625" style="73" customWidth="1"/>
    <col min="2314" max="2314" width="16" style="73" customWidth="1"/>
    <col min="2315" max="2318" width="13.5703125" style="73" customWidth="1"/>
    <col min="2319" max="2319" width="10.28515625" style="73" customWidth="1"/>
    <col min="2320" max="2320" width="14.140625" style="73" customWidth="1"/>
    <col min="2321" max="2332" width="10.28515625" style="73" customWidth="1"/>
    <col min="2333" max="2560" width="0" style="73" hidden="1"/>
    <col min="2561" max="2561" width="1.85546875" style="73" customWidth="1"/>
    <col min="2562" max="2562" width="7.7109375" style="73" customWidth="1"/>
    <col min="2563" max="2568" width="13.5703125" style="73" customWidth="1"/>
    <col min="2569" max="2569" width="9.28515625" style="73" customWidth="1"/>
    <col min="2570" max="2570" width="16" style="73" customWidth="1"/>
    <col min="2571" max="2574" width="13.5703125" style="73" customWidth="1"/>
    <col min="2575" max="2575" width="10.28515625" style="73" customWidth="1"/>
    <col min="2576" max="2576" width="14.140625" style="73" customWidth="1"/>
    <col min="2577" max="2588" width="10.28515625" style="73" customWidth="1"/>
    <col min="2589" max="2816" width="0" style="73" hidden="1"/>
    <col min="2817" max="2817" width="1.85546875" style="73" customWidth="1"/>
    <col min="2818" max="2818" width="7.7109375" style="73" customWidth="1"/>
    <col min="2819" max="2824" width="13.5703125" style="73" customWidth="1"/>
    <col min="2825" max="2825" width="9.28515625" style="73" customWidth="1"/>
    <col min="2826" max="2826" width="16" style="73" customWidth="1"/>
    <col min="2827" max="2830" width="13.5703125" style="73" customWidth="1"/>
    <col min="2831" max="2831" width="10.28515625" style="73" customWidth="1"/>
    <col min="2832" max="2832" width="14.140625" style="73" customWidth="1"/>
    <col min="2833" max="2844" width="10.28515625" style="73" customWidth="1"/>
    <col min="2845" max="3072" width="0" style="73" hidden="1"/>
    <col min="3073" max="3073" width="1.85546875" style="73" customWidth="1"/>
    <col min="3074" max="3074" width="7.7109375" style="73" customWidth="1"/>
    <col min="3075" max="3080" width="13.5703125" style="73" customWidth="1"/>
    <col min="3081" max="3081" width="9.28515625" style="73" customWidth="1"/>
    <col min="3082" max="3082" width="16" style="73" customWidth="1"/>
    <col min="3083" max="3086" width="13.5703125" style="73" customWidth="1"/>
    <col min="3087" max="3087" width="10.28515625" style="73" customWidth="1"/>
    <col min="3088" max="3088" width="14.140625" style="73" customWidth="1"/>
    <col min="3089" max="3100" width="10.28515625" style="73" customWidth="1"/>
    <col min="3101" max="3328" width="0" style="73" hidden="1"/>
    <col min="3329" max="3329" width="1.85546875" style="73" customWidth="1"/>
    <col min="3330" max="3330" width="7.7109375" style="73" customWidth="1"/>
    <col min="3331" max="3336" width="13.5703125" style="73" customWidth="1"/>
    <col min="3337" max="3337" width="9.28515625" style="73" customWidth="1"/>
    <col min="3338" max="3338" width="16" style="73" customWidth="1"/>
    <col min="3339" max="3342" width="13.5703125" style="73" customWidth="1"/>
    <col min="3343" max="3343" width="10.28515625" style="73" customWidth="1"/>
    <col min="3344" max="3344" width="14.140625" style="73" customWidth="1"/>
    <col min="3345" max="3356" width="10.28515625" style="73" customWidth="1"/>
    <col min="3357" max="3584" width="0" style="73" hidden="1"/>
    <col min="3585" max="3585" width="1.85546875" style="73" customWidth="1"/>
    <col min="3586" max="3586" width="7.7109375" style="73" customWidth="1"/>
    <col min="3587" max="3592" width="13.5703125" style="73" customWidth="1"/>
    <col min="3593" max="3593" width="9.28515625" style="73" customWidth="1"/>
    <col min="3594" max="3594" width="16" style="73" customWidth="1"/>
    <col min="3595" max="3598" width="13.5703125" style="73" customWidth="1"/>
    <col min="3599" max="3599" width="10.28515625" style="73" customWidth="1"/>
    <col min="3600" max="3600" width="14.140625" style="73" customWidth="1"/>
    <col min="3601" max="3612" width="10.28515625" style="73" customWidth="1"/>
    <col min="3613" max="3840" width="0" style="73" hidden="1"/>
    <col min="3841" max="3841" width="1.85546875" style="73" customWidth="1"/>
    <col min="3842" max="3842" width="7.7109375" style="73" customWidth="1"/>
    <col min="3843" max="3848" width="13.5703125" style="73" customWidth="1"/>
    <col min="3849" max="3849" width="9.28515625" style="73" customWidth="1"/>
    <col min="3850" max="3850" width="16" style="73" customWidth="1"/>
    <col min="3851" max="3854" width="13.5703125" style="73" customWidth="1"/>
    <col min="3855" max="3855" width="10.28515625" style="73" customWidth="1"/>
    <col min="3856" max="3856" width="14.140625" style="73" customWidth="1"/>
    <col min="3857" max="3868" width="10.28515625" style="73" customWidth="1"/>
    <col min="3869" max="4096" width="0" style="73" hidden="1"/>
    <col min="4097" max="4097" width="1.85546875" style="73" customWidth="1"/>
    <col min="4098" max="4098" width="7.7109375" style="73" customWidth="1"/>
    <col min="4099" max="4104" width="13.5703125" style="73" customWidth="1"/>
    <col min="4105" max="4105" width="9.28515625" style="73" customWidth="1"/>
    <col min="4106" max="4106" width="16" style="73" customWidth="1"/>
    <col min="4107" max="4110" width="13.5703125" style="73" customWidth="1"/>
    <col min="4111" max="4111" width="10.28515625" style="73" customWidth="1"/>
    <col min="4112" max="4112" width="14.140625" style="73" customWidth="1"/>
    <col min="4113" max="4124" width="10.28515625" style="73" customWidth="1"/>
    <col min="4125" max="4352" width="0" style="73" hidden="1"/>
    <col min="4353" max="4353" width="1.85546875" style="73" customWidth="1"/>
    <col min="4354" max="4354" width="7.7109375" style="73" customWidth="1"/>
    <col min="4355" max="4360" width="13.5703125" style="73" customWidth="1"/>
    <col min="4361" max="4361" width="9.28515625" style="73" customWidth="1"/>
    <col min="4362" max="4362" width="16" style="73" customWidth="1"/>
    <col min="4363" max="4366" width="13.5703125" style="73" customWidth="1"/>
    <col min="4367" max="4367" width="10.28515625" style="73" customWidth="1"/>
    <col min="4368" max="4368" width="14.140625" style="73" customWidth="1"/>
    <col min="4369" max="4380" width="10.28515625" style="73" customWidth="1"/>
    <col min="4381" max="4608" width="0" style="73" hidden="1"/>
    <col min="4609" max="4609" width="1.85546875" style="73" customWidth="1"/>
    <col min="4610" max="4610" width="7.7109375" style="73" customWidth="1"/>
    <col min="4611" max="4616" width="13.5703125" style="73" customWidth="1"/>
    <col min="4617" max="4617" width="9.28515625" style="73" customWidth="1"/>
    <col min="4618" max="4618" width="16" style="73" customWidth="1"/>
    <col min="4619" max="4622" width="13.5703125" style="73" customWidth="1"/>
    <col min="4623" max="4623" width="10.28515625" style="73" customWidth="1"/>
    <col min="4624" max="4624" width="14.140625" style="73" customWidth="1"/>
    <col min="4625" max="4636" width="10.28515625" style="73" customWidth="1"/>
    <col min="4637" max="4864" width="0" style="73" hidden="1"/>
    <col min="4865" max="4865" width="1.85546875" style="73" customWidth="1"/>
    <col min="4866" max="4866" width="7.7109375" style="73" customWidth="1"/>
    <col min="4867" max="4872" width="13.5703125" style="73" customWidth="1"/>
    <col min="4873" max="4873" width="9.28515625" style="73" customWidth="1"/>
    <col min="4874" max="4874" width="16" style="73" customWidth="1"/>
    <col min="4875" max="4878" width="13.5703125" style="73" customWidth="1"/>
    <col min="4879" max="4879" width="10.28515625" style="73" customWidth="1"/>
    <col min="4880" max="4880" width="14.140625" style="73" customWidth="1"/>
    <col min="4881" max="4892" width="10.28515625" style="73" customWidth="1"/>
    <col min="4893" max="5120" width="0" style="73" hidden="1"/>
    <col min="5121" max="5121" width="1.85546875" style="73" customWidth="1"/>
    <col min="5122" max="5122" width="7.7109375" style="73" customWidth="1"/>
    <col min="5123" max="5128" width="13.5703125" style="73" customWidth="1"/>
    <col min="5129" max="5129" width="9.28515625" style="73" customWidth="1"/>
    <col min="5130" max="5130" width="16" style="73" customWidth="1"/>
    <col min="5131" max="5134" width="13.5703125" style="73" customWidth="1"/>
    <col min="5135" max="5135" width="10.28515625" style="73" customWidth="1"/>
    <col min="5136" max="5136" width="14.140625" style="73" customWidth="1"/>
    <col min="5137" max="5148" width="10.28515625" style="73" customWidth="1"/>
    <col min="5149" max="5376" width="0" style="73" hidden="1"/>
    <col min="5377" max="5377" width="1.85546875" style="73" customWidth="1"/>
    <col min="5378" max="5378" width="7.7109375" style="73" customWidth="1"/>
    <col min="5379" max="5384" width="13.5703125" style="73" customWidth="1"/>
    <col min="5385" max="5385" width="9.28515625" style="73" customWidth="1"/>
    <col min="5386" max="5386" width="16" style="73" customWidth="1"/>
    <col min="5387" max="5390" width="13.5703125" style="73" customWidth="1"/>
    <col min="5391" max="5391" width="10.28515625" style="73" customWidth="1"/>
    <col min="5392" max="5392" width="14.140625" style="73" customWidth="1"/>
    <col min="5393" max="5404" width="10.28515625" style="73" customWidth="1"/>
    <col min="5405" max="5632" width="0" style="73" hidden="1"/>
    <col min="5633" max="5633" width="1.85546875" style="73" customWidth="1"/>
    <col min="5634" max="5634" width="7.7109375" style="73" customWidth="1"/>
    <col min="5635" max="5640" width="13.5703125" style="73" customWidth="1"/>
    <col min="5641" max="5641" width="9.28515625" style="73" customWidth="1"/>
    <col min="5642" max="5642" width="16" style="73" customWidth="1"/>
    <col min="5643" max="5646" width="13.5703125" style="73" customWidth="1"/>
    <col min="5647" max="5647" width="10.28515625" style="73" customWidth="1"/>
    <col min="5648" max="5648" width="14.140625" style="73" customWidth="1"/>
    <col min="5649" max="5660" width="10.28515625" style="73" customWidth="1"/>
    <col min="5661" max="5888" width="0" style="73" hidden="1"/>
    <col min="5889" max="5889" width="1.85546875" style="73" customWidth="1"/>
    <col min="5890" max="5890" width="7.7109375" style="73" customWidth="1"/>
    <col min="5891" max="5896" width="13.5703125" style="73" customWidth="1"/>
    <col min="5897" max="5897" width="9.28515625" style="73" customWidth="1"/>
    <col min="5898" max="5898" width="16" style="73" customWidth="1"/>
    <col min="5899" max="5902" width="13.5703125" style="73" customWidth="1"/>
    <col min="5903" max="5903" width="10.28515625" style="73" customWidth="1"/>
    <col min="5904" max="5904" width="14.140625" style="73" customWidth="1"/>
    <col min="5905" max="5916" width="10.28515625" style="73" customWidth="1"/>
    <col min="5917" max="6144" width="0" style="73" hidden="1"/>
    <col min="6145" max="6145" width="1.85546875" style="73" customWidth="1"/>
    <col min="6146" max="6146" width="7.7109375" style="73" customWidth="1"/>
    <col min="6147" max="6152" width="13.5703125" style="73" customWidth="1"/>
    <col min="6153" max="6153" width="9.28515625" style="73" customWidth="1"/>
    <col min="6154" max="6154" width="16" style="73" customWidth="1"/>
    <col min="6155" max="6158" width="13.5703125" style="73" customWidth="1"/>
    <col min="6159" max="6159" width="10.28515625" style="73" customWidth="1"/>
    <col min="6160" max="6160" width="14.140625" style="73" customWidth="1"/>
    <col min="6161" max="6172" width="10.28515625" style="73" customWidth="1"/>
    <col min="6173" max="6400" width="0" style="73" hidden="1"/>
    <col min="6401" max="6401" width="1.85546875" style="73" customWidth="1"/>
    <col min="6402" max="6402" width="7.7109375" style="73" customWidth="1"/>
    <col min="6403" max="6408" width="13.5703125" style="73" customWidth="1"/>
    <col min="6409" max="6409" width="9.28515625" style="73" customWidth="1"/>
    <col min="6410" max="6410" width="16" style="73" customWidth="1"/>
    <col min="6411" max="6414" width="13.5703125" style="73" customWidth="1"/>
    <col min="6415" max="6415" width="10.28515625" style="73" customWidth="1"/>
    <col min="6416" max="6416" width="14.140625" style="73" customWidth="1"/>
    <col min="6417" max="6428" width="10.28515625" style="73" customWidth="1"/>
    <col min="6429" max="6656" width="0" style="73" hidden="1"/>
    <col min="6657" max="6657" width="1.85546875" style="73" customWidth="1"/>
    <col min="6658" max="6658" width="7.7109375" style="73" customWidth="1"/>
    <col min="6659" max="6664" width="13.5703125" style="73" customWidth="1"/>
    <col min="6665" max="6665" width="9.28515625" style="73" customWidth="1"/>
    <col min="6666" max="6666" width="16" style="73" customWidth="1"/>
    <col min="6667" max="6670" width="13.5703125" style="73" customWidth="1"/>
    <col min="6671" max="6671" width="10.28515625" style="73" customWidth="1"/>
    <col min="6672" max="6672" width="14.140625" style="73" customWidth="1"/>
    <col min="6673" max="6684" width="10.28515625" style="73" customWidth="1"/>
    <col min="6685" max="6912" width="0" style="73" hidden="1"/>
    <col min="6913" max="6913" width="1.85546875" style="73" customWidth="1"/>
    <col min="6914" max="6914" width="7.7109375" style="73" customWidth="1"/>
    <col min="6915" max="6920" width="13.5703125" style="73" customWidth="1"/>
    <col min="6921" max="6921" width="9.28515625" style="73" customWidth="1"/>
    <col min="6922" max="6922" width="16" style="73" customWidth="1"/>
    <col min="6923" max="6926" width="13.5703125" style="73" customWidth="1"/>
    <col min="6927" max="6927" width="10.28515625" style="73" customWidth="1"/>
    <col min="6928" max="6928" width="14.140625" style="73" customWidth="1"/>
    <col min="6929" max="6940" width="10.28515625" style="73" customWidth="1"/>
    <col min="6941" max="7168" width="0" style="73" hidden="1"/>
    <col min="7169" max="7169" width="1.85546875" style="73" customWidth="1"/>
    <col min="7170" max="7170" width="7.7109375" style="73" customWidth="1"/>
    <col min="7171" max="7176" width="13.5703125" style="73" customWidth="1"/>
    <col min="7177" max="7177" width="9.28515625" style="73" customWidth="1"/>
    <col min="7178" max="7178" width="16" style="73" customWidth="1"/>
    <col min="7179" max="7182" width="13.5703125" style="73" customWidth="1"/>
    <col min="7183" max="7183" width="10.28515625" style="73" customWidth="1"/>
    <col min="7184" max="7184" width="14.140625" style="73" customWidth="1"/>
    <col min="7185" max="7196" width="10.28515625" style="73" customWidth="1"/>
    <col min="7197" max="7424" width="0" style="73" hidden="1"/>
    <col min="7425" max="7425" width="1.85546875" style="73" customWidth="1"/>
    <col min="7426" max="7426" width="7.7109375" style="73" customWidth="1"/>
    <col min="7427" max="7432" width="13.5703125" style="73" customWidth="1"/>
    <col min="7433" max="7433" width="9.28515625" style="73" customWidth="1"/>
    <col min="7434" max="7434" width="16" style="73" customWidth="1"/>
    <col min="7435" max="7438" width="13.5703125" style="73" customWidth="1"/>
    <col min="7439" max="7439" width="10.28515625" style="73" customWidth="1"/>
    <col min="7440" max="7440" width="14.140625" style="73" customWidth="1"/>
    <col min="7441" max="7452" width="10.28515625" style="73" customWidth="1"/>
    <col min="7453" max="7680" width="0" style="73" hidden="1"/>
    <col min="7681" max="7681" width="1.85546875" style="73" customWidth="1"/>
    <col min="7682" max="7682" width="7.7109375" style="73" customWidth="1"/>
    <col min="7683" max="7688" width="13.5703125" style="73" customWidth="1"/>
    <col min="7689" max="7689" width="9.28515625" style="73" customWidth="1"/>
    <col min="7690" max="7690" width="16" style="73" customWidth="1"/>
    <col min="7691" max="7694" width="13.5703125" style="73" customWidth="1"/>
    <col min="7695" max="7695" width="10.28515625" style="73" customWidth="1"/>
    <col min="7696" max="7696" width="14.140625" style="73" customWidth="1"/>
    <col min="7697" max="7708" width="10.28515625" style="73" customWidth="1"/>
    <col min="7709" max="7936" width="0" style="73" hidden="1"/>
    <col min="7937" max="7937" width="1.85546875" style="73" customWidth="1"/>
    <col min="7938" max="7938" width="7.7109375" style="73" customWidth="1"/>
    <col min="7939" max="7944" width="13.5703125" style="73" customWidth="1"/>
    <col min="7945" max="7945" width="9.28515625" style="73" customWidth="1"/>
    <col min="7946" max="7946" width="16" style="73" customWidth="1"/>
    <col min="7947" max="7950" width="13.5703125" style="73" customWidth="1"/>
    <col min="7951" max="7951" width="10.28515625" style="73" customWidth="1"/>
    <col min="7952" max="7952" width="14.140625" style="73" customWidth="1"/>
    <col min="7953" max="7964" width="10.28515625" style="73" customWidth="1"/>
    <col min="7965" max="8192" width="0" style="73" hidden="1"/>
    <col min="8193" max="8193" width="1.85546875" style="73" customWidth="1"/>
    <col min="8194" max="8194" width="7.7109375" style="73" customWidth="1"/>
    <col min="8195" max="8200" width="13.5703125" style="73" customWidth="1"/>
    <col min="8201" max="8201" width="9.28515625" style="73" customWidth="1"/>
    <col min="8202" max="8202" width="16" style="73" customWidth="1"/>
    <col min="8203" max="8206" width="13.5703125" style="73" customWidth="1"/>
    <col min="8207" max="8207" width="10.28515625" style="73" customWidth="1"/>
    <col min="8208" max="8208" width="14.140625" style="73" customWidth="1"/>
    <col min="8209" max="8220" width="10.28515625" style="73" customWidth="1"/>
    <col min="8221" max="8448" width="0" style="73" hidden="1"/>
    <col min="8449" max="8449" width="1.85546875" style="73" customWidth="1"/>
    <col min="8450" max="8450" width="7.7109375" style="73" customWidth="1"/>
    <col min="8451" max="8456" width="13.5703125" style="73" customWidth="1"/>
    <col min="8457" max="8457" width="9.28515625" style="73" customWidth="1"/>
    <col min="8458" max="8458" width="16" style="73" customWidth="1"/>
    <col min="8459" max="8462" width="13.5703125" style="73" customWidth="1"/>
    <col min="8463" max="8463" width="10.28515625" style="73" customWidth="1"/>
    <col min="8464" max="8464" width="14.140625" style="73" customWidth="1"/>
    <col min="8465" max="8476" width="10.28515625" style="73" customWidth="1"/>
    <col min="8477" max="8704" width="0" style="73" hidden="1"/>
    <col min="8705" max="8705" width="1.85546875" style="73" customWidth="1"/>
    <col min="8706" max="8706" width="7.7109375" style="73" customWidth="1"/>
    <col min="8707" max="8712" width="13.5703125" style="73" customWidth="1"/>
    <col min="8713" max="8713" width="9.28515625" style="73" customWidth="1"/>
    <col min="8714" max="8714" width="16" style="73" customWidth="1"/>
    <col min="8715" max="8718" width="13.5703125" style="73" customWidth="1"/>
    <col min="8719" max="8719" width="10.28515625" style="73" customWidth="1"/>
    <col min="8720" max="8720" width="14.140625" style="73" customWidth="1"/>
    <col min="8721" max="8732" width="10.28515625" style="73" customWidth="1"/>
    <col min="8733" max="8960" width="0" style="73" hidden="1"/>
    <col min="8961" max="8961" width="1.85546875" style="73" customWidth="1"/>
    <col min="8962" max="8962" width="7.7109375" style="73" customWidth="1"/>
    <col min="8963" max="8968" width="13.5703125" style="73" customWidth="1"/>
    <col min="8969" max="8969" width="9.28515625" style="73" customWidth="1"/>
    <col min="8970" max="8970" width="16" style="73" customWidth="1"/>
    <col min="8971" max="8974" width="13.5703125" style="73" customWidth="1"/>
    <col min="8975" max="8975" width="10.28515625" style="73" customWidth="1"/>
    <col min="8976" max="8976" width="14.140625" style="73" customWidth="1"/>
    <col min="8977" max="8988" width="10.28515625" style="73" customWidth="1"/>
    <col min="8989" max="9216" width="0" style="73" hidden="1"/>
    <col min="9217" max="9217" width="1.85546875" style="73" customWidth="1"/>
    <col min="9218" max="9218" width="7.7109375" style="73" customWidth="1"/>
    <col min="9219" max="9224" width="13.5703125" style="73" customWidth="1"/>
    <col min="9225" max="9225" width="9.28515625" style="73" customWidth="1"/>
    <col min="9226" max="9226" width="16" style="73" customWidth="1"/>
    <col min="9227" max="9230" width="13.5703125" style="73" customWidth="1"/>
    <col min="9231" max="9231" width="10.28515625" style="73" customWidth="1"/>
    <col min="9232" max="9232" width="14.140625" style="73" customWidth="1"/>
    <col min="9233" max="9244" width="10.28515625" style="73" customWidth="1"/>
    <col min="9245" max="9472" width="0" style="73" hidden="1"/>
    <col min="9473" max="9473" width="1.85546875" style="73" customWidth="1"/>
    <col min="9474" max="9474" width="7.7109375" style="73" customWidth="1"/>
    <col min="9475" max="9480" width="13.5703125" style="73" customWidth="1"/>
    <col min="9481" max="9481" width="9.28515625" style="73" customWidth="1"/>
    <col min="9482" max="9482" width="16" style="73" customWidth="1"/>
    <col min="9483" max="9486" width="13.5703125" style="73" customWidth="1"/>
    <col min="9487" max="9487" width="10.28515625" style="73" customWidth="1"/>
    <col min="9488" max="9488" width="14.140625" style="73" customWidth="1"/>
    <col min="9489" max="9500" width="10.28515625" style="73" customWidth="1"/>
    <col min="9501" max="9728" width="0" style="73" hidden="1"/>
    <col min="9729" max="9729" width="1.85546875" style="73" customWidth="1"/>
    <col min="9730" max="9730" width="7.7109375" style="73" customWidth="1"/>
    <col min="9731" max="9736" width="13.5703125" style="73" customWidth="1"/>
    <col min="9737" max="9737" width="9.28515625" style="73" customWidth="1"/>
    <col min="9738" max="9738" width="16" style="73" customWidth="1"/>
    <col min="9739" max="9742" width="13.5703125" style="73" customWidth="1"/>
    <col min="9743" max="9743" width="10.28515625" style="73" customWidth="1"/>
    <col min="9744" max="9744" width="14.140625" style="73" customWidth="1"/>
    <col min="9745" max="9756" width="10.28515625" style="73" customWidth="1"/>
    <col min="9757" max="9984" width="0" style="73" hidden="1"/>
    <col min="9985" max="9985" width="1.85546875" style="73" customWidth="1"/>
    <col min="9986" max="9986" width="7.7109375" style="73" customWidth="1"/>
    <col min="9987" max="9992" width="13.5703125" style="73" customWidth="1"/>
    <col min="9993" max="9993" width="9.28515625" style="73" customWidth="1"/>
    <col min="9994" max="9994" width="16" style="73" customWidth="1"/>
    <col min="9995" max="9998" width="13.5703125" style="73" customWidth="1"/>
    <col min="9999" max="9999" width="10.28515625" style="73" customWidth="1"/>
    <col min="10000" max="10000" width="14.140625" style="73" customWidth="1"/>
    <col min="10001" max="10012" width="10.28515625" style="73" customWidth="1"/>
    <col min="10013" max="10240" width="0" style="73" hidden="1"/>
    <col min="10241" max="10241" width="1.85546875" style="73" customWidth="1"/>
    <col min="10242" max="10242" width="7.7109375" style="73" customWidth="1"/>
    <col min="10243" max="10248" width="13.5703125" style="73" customWidth="1"/>
    <col min="10249" max="10249" width="9.28515625" style="73" customWidth="1"/>
    <col min="10250" max="10250" width="16" style="73" customWidth="1"/>
    <col min="10251" max="10254" width="13.5703125" style="73" customWidth="1"/>
    <col min="10255" max="10255" width="10.28515625" style="73" customWidth="1"/>
    <col min="10256" max="10256" width="14.140625" style="73" customWidth="1"/>
    <col min="10257" max="10268" width="10.28515625" style="73" customWidth="1"/>
    <col min="10269" max="10496" width="0" style="73" hidden="1"/>
    <col min="10497" max="10497" width="1.85546875" style="73" customWidth="1"/>
    <col min="10498" max="10498" width="7.7109375" style="73" customWidth="1"/>
    <col min="10499" max="10504" width="13.5703125" style="73" customWidth="1"/>
    <col min="10505" max="10505" width="9.28515625" style="73" customWidth="1"/>
    <col min="10506" max="10506" width="16" style="73" customWidth="1"/>
    <col min="10507" max="10510" width="13.5703125" style="73" customWidth="1"/>
    <col min="10511" max="10511" width="10.28515625" style="73" customWidth="1"/>
    <col min="10512" max="10512" width="14.140625" style="73" customWidth="1"/>
    <col min="10513" max="10524" width="10.28515625" style="73" customWidth="1"/>
    <col min="10525" max="10752" width="0" style="73" hidden="1"/>
    <col min="10753" max="10753" width="1.85546875" style="73" customWidth="1"/>
    <col min="10754" max="10754" width="7.7109375" style="73" customWidth="1"/>
    <col min="10755" max="10760" width="13.5703125" style="73" customWidth="1"/>
    <col min="10761" max="10761" width="9.28515625" style="73" customWidth="1"/>
    <col min="10762" max="10762" width="16" style="73" customWidth="1"/>
    <col min="10763" max="10766" width="13.5703125" style="73" customWidth="1"/>
    <col min="10767" max="10767" width="10.28515625" style="73" customWidth="1"/>
    <col min="10768" max="10768" width="14.140625" style="73" customWidth="1"/>
    <col min="10769" max="10780" width="10.28515625" style="73" customWidth="1"/>
    <col min="10781" max="11008" width="0" style="73" hidden="1"/>
    <col min="11009" max="11009" width="1.85546875" style="73" customWidth="1"/>
    <col min="11010" max="11010" width="7.7109375" style="73" customWidth="1"/>
    <col min="11011" max="11016" width="13.5703125" style="73" customWidth="1"/>
    <col min="11017" max="11017" width="9.28515625" style="73" customWidth="1"/>
    <col min="11018" max="11018" width="16" style="73" customWidth="1"/>
    <col min="11019" max="11022" width="13.5703125" style="73" customWidth="1"/>
    <col min="11023" max="11023" width="10.28515625" style="73" customWidth="1"/>
    <col min="11024" max="11024" width="14.140625" style="73" customWidth="1"/>
    <col min="11025" max="11036" width="10.28515625" style="73" customWidth="1"/>
    <col min="11037" max="11264" width="0" style="73" hidden="1"/>
    <col min="11265" max="11265" width="1.85546875" style="73" customWidth="1"/>
    <col min="11266" max="11266" width="7.7109375" style="73" customWidth="1"/>
    <col min="11267" max="11272" width="13.5703125" style="73" customWidth="1"/>
    <col min="11273" max="11273" width="9.28515625" style="73" customWidth="1"/>
    <col min="11274" max="11274" width="16" style="73" customWidth="1"/>
    <col min="11275" max="11278" width="13.5703125" style="73" customWidth="1"/>
    <col min="11279" max="11279" width="10.28515625" style="73" customWidth="1"/>
    <col min="11280" max="11280" width="14.140625" style="73" customWidth="1"/>
    <col min="11281" max="11292" width="10.28515625" style="73" customWidth="1"/>
    <col min="11293" max="11520" width="0" style="73" hidden="1"/>
    <col min="11521" max="11521" width="1.85546875" style="73" customWidth="1"/>
    <col min="11522" max="11522" width="7.7109375" style="73" customWidth="1"/>
    <col min="11523" max="11528" width="13.5703125" style="73" customWidth="1"/>
    <col min="11529" max="11529" width="9.28515625" style="73" customWidth="1"/>
    <col min="11530" max="11530" width="16" style="73" customWidth="1"/>
    <col min="11531" max="11534" width="13.5703125" style="73" customWidth="1"/>
    <col min="11535" max="11535" width="10.28515625" style="73" customWidth="1"/>
    <col min="11536" max="11536" width="14.140625" style="73" customWidth="1"/>
    <col min="11537" max="11548" width="10.28515625" style="73" customWidth="1"/>
    <col min="11549" max="11776" width="0" style="73" hidden="1"/>
    <col min="11777" max="11777" width="1.85546875" style="73" customWidth="1"/>
    <col min="11778" max="11778" width="7.7109375" style="73" customWidth="1"/>
    <col min="11779" max="11784" width="13.5703125" style="73" customWidth="1"/>
    <col min="11785" max="11785" width="9.28515625" style="73" customWidth="1"/>
    <col min="11786" max="11786" width="16" style="73" customWidth="1"/>
    <col min="11787" max="11790" width="13.5703125" style="73" customWidth="1"/>
    <col min="11791" max="11791" width="10.28515625" style="73" customWidth="1"/>
    <col min="11792" max="11792" width="14.140625" style="73" customWidth="1"/>
    <col min="11793" max="11804" width="10.28515625" style="73" customWidth="1"/>
    <col min="11805" max="12032" width="0" style="73" hidden="1"/>
    <col min="12033" max="12033" width="1.85546875" style="73" customWidth="1"/>
    <col min="12034" max="12034" width="7.7109375" style="73" customWidth="1"/>
    <col min="12035" max="12040" width="13.5703125" style="73" customWidth="1"/>
    <col min="12041" max="12041" width="9.28515625" style="73" customWidth="1"/>
    <col min="12042" max="12042" width="16" style="73" customWidth="1"/>
    <col min="12043" max="12046" width="13.5703125" style="73" customWidth="1"/>
    <col min="12047" max="12047" width="10.28515625" style="73" customWidth="1"/>
    <col min="12048" max="12048" width="14.140625" style="73" customWidth="1"/>
    <col min="12049" max="12060" width="10.28515625" style="73" customWidth="1"/>
    <col min="12061" max="12288" width="0" style="73" hidden="1"/>
    <col min="12289" max="12289" width="1.85546875" style="73" customWidth="1"/>
    <col min="12290" max="12290" width="7.7109375" style="73" customWidth="1"/>
    <col min="12291" max="12296" width="13.5703125" style="73" customWidth="1"/>
    <col min="12297" max="12297" width="9.28515625" style="73" customWidth="1"/>
    <col min="12298" max="12298" width="16" style="73" customWidth="1"/>
    <col min="12299" max="12302" width="13.5703125" style="73" customWidth="1"/>
    <col min="12303" max="12303" width="10.28515625" style="73" customWidth="1"/>
    <col min="12304" max="12304" width="14.140625" style="73" customWidth="1"/>
    <col min="12305" max="12316" width="10.28515625" style="73" customWidth="1"/>
    <col min="12317" max="12544" width="0" style="73" hidden="1"/>
    <col min="12545" max="12545" width="1.85546875" style="73" customWidth="1"/>
    <col min="12546" max="12546" width="7.7109375" style="73" customWidth="1"/>
    <col min="12547" max="12552" width="13.5703125" style="73" customWidth="1"/>
    <col min="12553" max="12553" width="9.28515625" style="73" customWidth="1"/>
    <col min="12554" max="12554" width="16" style="73" customWidth="1"/>
    <col min="12555" max="12558" width="13.5703125" style="73" customWidth="1"/>
    <col min="12559" max="12559" width="10.28515625" style="73" customWidth="1"/>
    <col min="12560" max="12560" width="14.140625" style="73" customWidth="1"/>
    <col min="12561" max="12572" width="10.28515625" style="73" customWidth="1"/>
    <col min="12573" max="12800" width="0" style="73" hidden="1"/>
    <col min="12801" max="12801" width="1.85546875" style="73" customWidth="1"/>
    <col min="12802" max="12802" width="7.7109375" style="73" customWidth="1"/>
    <col min="12803" max="12808" width="13.5703125" style="73" customWidth="1"/>
    <col min="12809" max="12809" width="9.28515625" style="73" customWidth="1"/>
    <col min="12810" max="12810" width="16" style="73" customWidth="1"/>
    <col min="12811" max="12814" width="13.5703125" style="73" customWidth="1"/>
    <col min="12815" max="12815" width="10.28515625" style="73" customWidth="1"/>
    <col min="12816" max="12816" width="14.140625" style="73" customWidth="1"/>
    <col min="12817" max="12828" width="10.28515625" style="73" customWidth="1"/>
    <col min="12829" max="13056" width="0" style="73" hidden="1"/>
    <col min="13057" max="13057" width="1.85546875" style="73" customWidth="1"/>
    <col min="13058" max="13058" width="7.7109375" style="73" customWidth="1"/>
    <col min="13059" max="13064" width="13.5703125" style="73" customWidth="1"/>
    <col min="13065" max="13065" width="9.28515625" style="73" customWidth="1"/>
    <col min="13066" max="13066" width="16" style="73" customWidth="1"/>
    <col min="13067" max="13070" width="13.5703125" style="73" customWidth="1"/>
    <col min="13071" max="13071" width="10.28515625" style="73" customWidth="1"/>
    <col min="13072" max="13072" width="14.140625" style="73" customWidth="1"/>
    <col min="13073" max="13084" width="10.28515625" style="73" customWidth="1"/>
    <col min="13085" max="13312" width="0" style="73" hidden="1"/>
    <col min="13313" max="13313" width="1.85546875" style="73" customWidth="1"/>
    <col min="13314" max="13314" width="7.7109375" style="73" customWidth="1"/>
    <col min="13315" max="13320" width="13.5703125" style="73" customWidth="1"/>
    <col min="13321" max="13321" width="9.28515625" style="73" customWidth="1"/>
    <col min="13322" max="13322" width="16" style="73" customWidth="1"/>
    <col min="13323" max="13326" width="13.5703125" style="73" customWidth="1"/>
    <col min="13327" max="13327" width="10.28515625" style="73" customWidth="1"/>
    <col min="13328" max="13328" width="14.140625" style="73" customWidth="1"/>
    <col min="13329" max="13340" width="10.28515625" style="73" customWidth="1"/>
    <col min="13341" max="13568" width="0" style="73" hidden="1"/>
    <col min="13569" max="13569" width="1.85546875" style="73" customWidth="1"/>
    <col min="13570" max="13570" width="7.7109375" style="73" customWidth="1"/>
    <col min="13571" max="13576" width="13.5703125" style="73" customWidth="1"/>
    <col min="13577" max="13577" width="9.28515625" style="73" customWidth="1"/>
    <col min="13578" max="13578" width="16" style="73" customWidth="1"/>
    <col min="13579" max="13582" width="13.5703125" style="73" customWidth="1"/>
    <col min="13583" max="13583" width="10.28515625" style="73" customWidth="1"/>
    <col min="13584" max="13584" width="14.140625" style="73" customWidth="1"/>
    <col min="13585" max="13596" width="10.28515625" style="73" customWidth="1"/>
    <col min="13597" max="13824" width="0" style="73" hidden="1"/>
    <col min="13825" max="13825" width="1.85546875" style="73" customWidth="1"/>
    <col min="13826" max="13826" width="7.7109375" style="73" customWidth="1"/>
    <col min="13827" max="13832" width="13.5703125" style="73" customWidth="1"/>
    <col min="13833" max="13833" width="9.28515625" style="73" customWidth="1"/>
    <col min="13834" max="13834" width="16" style="73" customWidth="1"/>
    <col min="13835" max="13838" width="13.5703125" style="73" customWidth="1"/>
    <col min="13839" max="13839" width="10.28515625" style="73" customWidth="1"/>
    <col min="13840" max="13840" width="14.140625" style="73" customWidth="1"/>
    <col min="13841" max="13852" width="10.28515625" style="73" customWidth="1"/>
    <col min="13853" max="14080" width="0" style="73" hidden="1"/>
    <col min="14081" max="14081" width="1.85546875" style="73" customWidth="1"/>
    <col min="14082" max="14082" width="7.7109375" style="73" customWidth="1"/>
    <col min="14083" max="14088" width="13.5703125" style="73" customWidth="1"/>
    <col min="14089" max="14089" width="9.28515625" style="73" customWidth="1"/>
    <col min="14090" max="14090" width="16" style="73" customWidth="1"/>
    <col min="14091" max="14094" width="13.5703125" style="73" customWidth="1"/>
    <col min="14095" max="14095" width="10.28515625" style="73" customWidth="1"/>
    <col min="14096" max="14096" width="14.140625" style="73" customWidth="1"/>
    <col min="14097" max="14108" width="10.28515625" style="73" customWidth="1"/>
    <col min="14109" max="14336" width="0" style="73" hidden="1"/>
    <col min="14337" max="14337" width="1.85546875" style="73" customWidth="1"/>
    <col min="14338" max="14338" width="7.7109375" style="73" customWidth="1"/>
    <col min="14339" max="14344" width="13.5703125" style="73" customWidth="1"/>
    <col min="14345" max="14345" width="9.28515625" style="73" customWidth="1"/>
    <col min="14346" max="14346" width="16" style="73" customWidth="1"/>
    <col min="14347" max="14350" width="13.5703125" style="73" customWidth="1"/>
    <col min="14351" max="14351" width="10.28515625" style="73" customWidth="1"/>
    <col min="14352" max="14352" width="14.140625" style="73" customWidth="1"/>
    <col min="14353" max="14364" width="10.28515625" style="73" customWidth="1"/>
    <col min="14365" max="14592" width="0" style="73" hidden="1"/>
    <col min="14593" max="14593" width="1.85546875" style="73" customWidth="1"/>
    <col min="14594" max="14594" width="7.7109375" style="73" customWidth="1"/>
    <col min="14595" max="14600" width="13.5703125" style="73" customWidth="1"/>
    <col min="14601" max="14601" width="9.28515625" style="73" customWidth="1"/>
    <col min="14602" max="14602" width="16" style="73" customWidth="1"/>
    <col min="14603" max="14606" width="13.5703125" style="73" customWidth="1"/>
    <col min="14607" max="14607" width="10.28515625" style="73" customWidth="1"/>
    <col min="14608" max="14608" width="14.140625" style="73" customWidth="1"/>
    <col min="14609" max="14620" width="10.28515625" style="73" customWidth="1"/>
    <col min="14621" max="14848" width="0" style="73" hidden="1"/>
    <col min="14849" max="14849" width="1.85546875" style="73" customWidth="1"/>
    <col min="14850" max="14850" width="7.7109375" style="73" customWidth="1"/>
    <col min="14851" max="14856" width="13.5703125" style="73" customWidth="1"/>
    <col min="14857" max="14857" width="9.28515625" style="73" customWidth="1"/>
    <col min="14858" max="14858" width="16" style="73" customWidth="1"/>
    <col min="14859" max="14862" width="13.5703125" style="73" customWidth="1"/>
    <col min="14863" max="14863" width="10.28515625" style="73" customWidth="1"/>
    <col min="14864" max="14864" width="14.140625" style="73" customWidth="1"/>
    <col min="14865" max="14876" width="10.28515625" style="73" customWidth="1"/>
    <col min="14877" max="15104" width="0" style="73" hidden="1"/>
    <col min="15105" max="15105" width="1.85546875" style="73" customWidth="1"/>
    <col min="15106" max="15106" width="7.7109375" style="73" customWidth="1"/>
    <col min="15107" max="15112" width="13.5703125" style="73" customWidth="1"/>
    <col min="15113" max="15113" width="9.28515625" style="73" customWidth="1"/>
    <col min="15114" max="15114" width="16" style="73" customWidth="1"/>
    <col min="15115" max="15118" width="13.5703125" style="73" customWidth="1"/>
    <col min="15119" max="15119" width="10.28515625" style="73" customWidth="1"/>
    <col min="15120" max="15120" width="14.140625" style="73" customWidth="1"/>
    <col min="15121" max="15132" width="10.28515625" style="73" customWidth="1"/>
    <col min="15133" max="15360" width="0" style="73" hidden="1"/>
    <col min="15361" max="15361" width="1.85546875" style="73" customWidth="1"/>
    <col min="15362" max="15362" width="7.7109375" style="73" customWidth="1"/>
    <col min="15363" max="15368" width="13.5703125" style="73" customWidth="1"/>
    <col min="15369" max="15369" width="9.28515625" style="73" customWidth="1"/>
    <col min="15370" max="15370" width="16" style="73" customWidth="1"/>
    <col min="15371" max="15374" width="13.5703125" style="73" customWidth="1"/>
    <col min="15375" max="15375" width="10.28515625" style="73" customWidth="1"/>
    <col min="15376" max="15376" width="14.140625" style="73" customWidth="1"/>
    <col min="15377" max="15388" width="10.28515625" style="73" customWidth="1"/>
    <col min="15389" max="15616" width="0" style="73" hidden="1"/>
    <col min="15617" max="15617" width="1.85546875" style="73" customWidth="1"/>
    <col min="15618" max="15618" width="7.7109375" style="73" customWidth="1"/>
    <col min="15619" max="15624" width="13.5703125" style="73" customWidth="1"/>
    <col min="15625" max="15625" width="9.28515625" style="73" customWidth="1"/>
    <col min="15626" max="15626" width="16" style="73" customWidth="1"/>
    <col min="15627" max="15630" width="13.5703125" style="73" customWidth="1"/>
    <col min="15631" max="15631" width="10.28515625" style="73" customWidth="1"/>
    <col min="15632" max="15632" width="14.140625" style="73" customWidth="1"/>
    <col min="15633" max="15644" width="10.28515625" style="73" customWidth="1"/>
    <col min="15645" max="15872" width="0" style="73" hidden="1"/>
    <col min="15873" max="15873" width="1.85546875" style="73" customWidth="1"/>
    <col min="15874" max="15874" width="7.7109375" style="73" customWidth="1"/>
    <col min="15875" max="15880" width="13.5703125" style="73" customWidth="1"/>
    <col min="15881" max="15881" width="9.28515625" style="73" customWidth="1"/>
    <col min="15882" max="15882" width="16" style="73" customWidth="1"/>
    <col min="15883" max="15886" width="13.5703125" style="73" customWidth="1"/>
    <col min="15887" max="15887" width="10.28515625" style="73" customWidth="1"/>
    <col min="15888" max="15888" width="14.140625" style="73" customWidth="1"/>
    <col min="15889" max="15900" width="10.28515625" style="73" customWidth="1"/>
    <col min="15901" max="16128" width="0" style="73" hidden="1"/>
    <col min="16129" max="16129" width="1.85546875" style="73" customWidth="1"/>
    <col min="16130" max="16130" width="7.7109375" style="73" customWidth="1"/>
    <col min="16131" max="16136" width="13.5703125" style="73" customWidth="1"/>
    <col min="16137" max="16137" width="9.28515625" style="73" customWidth="1"/>
    <col min="16138" max="16138" width="16" style="73" customWidth="1"/>
    <col min="16139" max="16142" width="13.5703125" style="73" customWidth="1"/>
    <col min="16143" max="16143" width="10.28515625" style="73" customWidth="1"/>
    <col min="16144" max="16144" width="14.140625" style="73" customWidth="1"/>
    <col min="16145" max="16156" width="10.28515625" style="73" customWidth="1"/>
    <col min="16157" max="16384" width="0" style="73" hidden="1"/>
  </cols>
  <sheetData>
    <row r="2" spans="2:28" ht="39" customHeight="1">
      <c r="B2" s="69"/>
      <c r="C2" s="70"/>
      <c r="D2" s="603" t="s">
        <v>0</v>
      </c>
      <c r="E2" s="604"/>
      <c r="F2" s="604"/>
      <c r="G2" s="604"/>
      <c r="H2" s="604"/>
      <c r="I2" s="604"/>
      <c r="J2" s="604"/>
      <c r="K2" s="604"/>
      <c r="L2" s="605"/>
      <c r="M2" s="71" t="s">
        <v>1</v>
      </c>
      <c r="N2" s="72" t="s">
        <v>2</v>
      </c>
    </row>
    <row r="3" spans="2:28" ht="17.25" customHeight="1">
      <c r="B3" s="74"/>
      <c r="C3" s="75"/>
      <c r="D3" s="606" t="s">
        <v>3</v>
      </c>
      <c r="E3" s="607"/>
      <c r="F3" s="607"/>
      <c r="G3" s="607"/>
      <c r="H3" s="607"/>
      <c r="I3" s="607"/>
      <c r="J3" s="607"/>
      <c r="K3" s="607"/>
      <c r="L3" s="608"/>
      <c r="M3" s="76" t="s">
        <v>4</v>
      </c>
      <c r="N3" s="77"/>
    </row>
    <row r="4" spans="2:28" ht="16.5" customHeight="1">
      <c r="B4" s="78" t="s">
        <v>5</v>
      </c>
      <c r="C4" s="79"/>
      <c r="D4" s="80"/>
      <c r="E4" s="80"/>
      <c r="F4" s="80"/>
      <c r="G4" s="80"/>
      <c r="H4" s="81"/>
      <c r="I4" s="82"/>
      <c r="J4" s="82"/>
      <c r="K4" s="82"/>
      <c r="L4" s="82"/>
      <c r="M4" s="82"/>
      <c r="N4" s="83"/>
    </row>
    <row r="5" spans="2:28" s="84" customFormat="1" ht="21.75" customHeight="1">
      <c r="B5" s="609" t="s">
        <v>6</v>
      </c>
      <c r="C5" s="610"/>
      <c r="D5" s="610"/>
      <c r="E5" s="610"/>
      <c r="F5" s="611"/>
      <c r="G5" s="612" t="s">
        <v>7</v>
      </c>
      <c r="H5" s="610"/>
      <c r="I5" s="610"/>
      <c r="J5" s="610"/>
      <c r="K5" s="611"/>
      <c r="L5" s="612" t="s">
        <v>8</v>
      </c>
      <c r="M5" s="610"/>
      <c r="N5" s="613"/>
    </row>
    <row r="6" spans="2:28">
      <c r="B6" s="85" t="s">
        <v>9</v>
      </c>
      <c r="C6" s="86" t="s">
        <v>10</v>
      </c>
      <c r="D6" s="86" t="s">
        <v>11</v>
      </c>
      <c r="E6" s="87" t="s">
        <v>12</v>
      </c>
      <c r="F6" s="87" t="s">
        <v>13</v>
      </c>
      <c r="G6" s="87" t="s">
        <v>14</v>
      </c>
      <c r="H6" s="87" t="s">
        <v>15</v>
      </c>
      <c r="I6" s="88"/>
      <c r="N6" s="89"/>
      <c r="O6" s="88" t="s">
        <v>16</v>
      </c>
      <c r="P6" s="88"/>
      <c r="Q6" s="90">
        <f>SUM(C8:C21)</f>
        <v>701</v>
      </c>
      <c r="R6" s="88"/>
    </row>
    <row r="7" spans="2:28" ht="14.25">
      <c r="B7" s="91" t="s">
        <v>17</v>
      </c>
      <c r="C7" s="92" t="s">
        <v>18</v>
      </c>
      <c r="D7" s="92" t="s">
        <v>19</v>
      </c>
      <c r="E7" s="93" t="s">
        <v>20</v>
      </c>
      <c r="F7" s="93" t="s">
        <v>21</v>
      </c>
      <c r="G7" s="93" t="s">
        <v>22</v>
      </c>
      <c r="H7" s="94" t="s">
        <v>23</v>
      </c>
      <c r="I7" s="88"/>
      <c r="J7" s="100" t="s">
        <v>24</v>
      </c>
      <c r="K7" s="294" t="s">
        <v>12</v>
      </c>
      <c r="L7" s="484" t="s">
        <v>13</v>
      </c>
      <c r="M7" s="294" t="s">
        <v>14</v>
      </c>
      <c r="N7" s="295" t="s">
        <v>15</v>
      </c>
      <c r="O7" s="88" t="s">
        <v>25</v>
      </c>
      <c r="P7" s="88"/>
      <c r="Q7" s="90" t="e">
        <f>SUM(D8:D21)</f>
        <v>#REF!</v>
      </c>
      <c r="R7" s="88"/>
      <c r="S7" s="95" t="s">
        <v>26</v>
      </c>
      <c r="T7" s="95" t="s">
        <v>27</v>
      </c>
      <c r="U7" s="95" t="s">
        <v>28</v>
      </c>
      <c r="V7" s="95" t="s">
        <v>29</v>
      </c>
      <c r="W7" s="95" t="s">
        <v>30</v>
      </c>
      <c r="X7" s="95" t="s">
        <v>31</v>
      </c>
      <c r="Y7" s="95" t="s">
        <v>32</v>
      </c>
      <c r="Z7" s="95" t="s">
        <v>33</v>
      </c>
      <c r="AA7" s="95" t="s">
        <v>34</v>
      </c>
      <c r="AB7" s="95" t="s">
        <v>35</v>
      </c>
    </row>
    <row r="8" spans="2:28">
      <c r="B8" s="96">
        <v>1</v>
      </c>
      <c r="C8" s="97">
        <f>Puntajes!Q152</f>
        <v>21</v>
      </c>
      <c r="D8" s="98" t="e">
        <f>Puntajes!U152</f>
        <v>#REF!</v>
      </c>
      <c r="E8" s="99" t="e">
        <f t="shared" ref="E8:E21" si="0">IF(C8&gt;0,+$K$8+$K$9*C8,0)</f>
        <v>#REF!</v>
      </c>
      <c r="F8" s="99" t="e">
        <f t="shared" ref="F8:F21" si="1">IF($L$9&gt;0,+$L$8*C8^$L$9,0)</f>
        <v>#REF!</v>
      </c>
      <c r="G8" s="99" t="e">
        <f t="shared" ref="G8:G21" si="2">IF(C8&gt;0,+$M$8*EXP($M$9*C8),0)</f>
        <v>#REF!</v>
      </c>
      <c r="H8" s="99" t="e">
        <f t="shared" ref="H8:H21" si="3">IF(C8&gt;0,+$N$8+$N$9*LN(C8),0)</f>
        <v>#REF!</v>
      </c>
      <c r="I8" s="88"/>
      <c r="J8" s="101" t="s">
        <v>36</v>
      </c>
      <c r="K8" s="102" t="e">
        <f>IF((Q20*Q10-Q6^2)&gt;0,(Q7*Q10-Q6*Q8)/(Q20*Q10-Q6^2),0)</f>
        <v>#REF!</v>
      </c>
      <c r="L8" s="102" t="e">
        <f>IF(C8=0,0,EXP((Q17*Q18-Q16*Q14)/(Q17^2-Q20*Q14)))</f>
        <v>#REF!</v>
      </c>
      <c r="M8" s="102" t="e">
        <f>IF(C8=0,0,EXP((Q13*Q6-Q16*Q10)/(Q6^2-Q20*Q10)))</f>
        <v>#REF!</v>
      </c>
      <c r="N8" s="103" t="e">
        <f>IF(Q20&gt;0,(Q7-N9*Q17)/Q20,0)</f>
        <v>#REF!</v>
      </c>
      <c r="O8" s="88" t="s">
        <v>37</v>
      </c>
      <c r="P8" s="88"/>
      <c r="Q8" s="90" t="e">
        <f>+S22</f>
        <v>#REF!</v>
      </c>
      <c r="R8" s="88"/>
      <c r="S8" s="90" t="e">
        <f t="shared" ref="S8:S21" si="4">+C8*D8</f>
        <v>#REF!</v>
      </c>
      <c r="T8" s="90">
        <f t="shared" ref="T8:U21" si="5">(C8)^2</f>
        <v>441</v>
      </c>
      <c r="U8" s="90" t="e">
        <f t="shared" si="5"/>
        <v>#REF!</v>
      </c>
      <c r="V8" s="73">
        <f t="shared" ref="V8:V21" si="6">IF(C8&gt;0,LN(C8),0)</f>
        <v>3.044522437723423</v>
      </c>
      <c r="W8" s="73">
        <f t="shared" ref="W8:W21" si="7">(V8)^2</f>
        <v>9.2691168738013747</v>
      </c>
      <c r="X8" s="73" t="e">
        <f t="shared" ref="X8:X21" si="8">IF(D8&gt;0,LN(D8),0)</f>
        <v>#REF!</v>
      </c>
      <c r="Y8" s="73" t="e">
        <f t="shared" ref="Y8:Y21" si="9">(X8)^2</f>
        <v>#REF!</v>
      </c>
      <c r="Z8" s="73" t="e">
        <f t="shared" ref="Z8:Z21" si="10">+X8*C8</f>
        <v>#REF!</v>
      </c>
      <c r="AA8" s="73" t="e">
        <f t="shared" ref="AA8:AA21" si="11">+D8*V8</f>
        <v>#REF!</v>
      </c>
      <c r="AB8" s="73" t="e">
        <f>+V8*X8</f>
        <v>#REF!</v>
      </c>
    </row>
    <row r="9" spans="2:28">
      <c r="B9" s="96">
        <v>2</v>
      </c>
      <c r="C9" s="97">
        <f>Puntajes!Q153</f>
        <v>29</v>
      </c>
      <c r="D9" s="98" t="e">
        <f>Puntajes!U153</f>
        <v>#REF!</v>
      </c>
      <c r="E9" s="99" t="e">
        <f t="shared" si="0"/>
        <v>#REF!</v>
      </c>
      <c r="F9" s="99" t="e">
        <f t="shared" si="1"/>
        <v>#REF!</v>
      </c>
      <c r="G9" s="99" t="e">
        <f t="shared" si="2"/>
        <v>#REF!</v>
      </c>
      <c r="H9" s="99" t="e">
        <f t="shared" si="3"/>
        <v>#REF!</v>
      </c>
      <c r="I9" s="88"/>
      <c r="J9" s="101" t="s">
        <v>38</v>
      </c>
      <c r="K9" s="102" t="e">
        <f>IF((Q20*Q10-Q6^2)&gt;0,(Q20*Q8-Q6*Q7)/(Q20*Q10-Q6^2),0)</f>
        <v>#REF!</v>
      </c>
      <c r="L9" s="104" t="e">
        <f>IF(Q17&gt;0,(Q16-Q20*LN(L8))/Q17,0)</f>
        <v>#REF!</v>
      </c>
      <c r="M9" s="104" t="e">
        <f>IF(Q6&gt;0,(Q16-Q20*LN(M8))/Q6,0)</f>
        <v>#REF!</v>
      </c>
      <c r="N9" s="103" t="e">
        <f>IF((Q20*Q14-Q17^2)&gt;0,(Q20*Q19-Q17*Q7)/(Q20*Q14-Q17^2),0)</f>
        <v>#REF!</v>
      </c>
      <c r="O9" s="88"/>
      <c r="P9" s="88"/>
      <c r="Q9" s="90"/>
      <c r="R9" s="88"/>
      <c r="S9" s="90" t="e">
        <f t="shared" si="4"/>
        <v>#REF!</v>
      </c>
      <c r="T9" s="90">
        <f t="shared" si="5"/>
        <v>841</v>
      </c>
      <c r="U9" s="90" t="e">
        <f t="shared" si="5"/>
        <v>#REF!</v>
      </c>
      <c r="V9" s="73">
        <f t="shared" si="6"/>
        <v>3.3672958299864741</v>
      </c>
      <c r="W9" s="73">
        <f t="shared" si="7"/>
        <v>11.338681206644297</v>
      </c>
      <c r="X9" s="73" t="e">
        <f t="shared" si="8"/>
        <v>#REF!</v>
      </c>
      <c r="Y9" s="73" t="e">
        <f t="shared" si="9"/>
        <v>#REF!</v>
      </c>
      <c r="Z9" s="73" t="e">
        <f t="shared" si="10"/>
        <v>#REF!</v>
      </c>
      <c r="AA9" s="73" t="e">
        <f t="shared" si="11"/>
        <v>#REF!</v>
      </c>
      <c r="AB9" s="73" t="e">
        <f t="shared" ref="AB9:AB21" si="12">+V9*X9</f>
        <v>#REF!</v>
      </c>
    </row>
    <row r="10" spans="2:28" ht="14.25">
      <c r="B10" s="96">
        <v>3</v>
      </c>
      <c r="C10" s="97">
        <f>Puntajes!Q154</f>
        <v>37</v>
      </c>
      <c r="D10" s="98" t="e">
        <f>Puntajes!U154</f>
        <v>#REF!</v>
      </c>
      <c r="E10" s="99" t="e">
        <f t="shared" si="0"/>
        <v>#REF!</v>
      </c>
      <c r="F10" s="99" t="e">
        <f t="shared" si="1"/>
        <v>#REF!</v>
      </c>
      <c r="G10" s="99" t="e">
        <f t="shared" si="2"/>
        <v>#REF!</v>
      </c>
      <c r="H10" s="99" t="e">
        <f t="shared" si="3"/>
        <v>#REF!</v>
      </c>
      <c r="I10" s="88"/>
      <c r="J10" s="101" t="s">
        <v>39</v>
      </c>
      <c r="K10" s="104" t="e">
        <f>IF(((Q20*Q10-Q6^2)*(Q20*Q11-Q7^2))^0.5&gt;0,(Q20*Q8-Q6*Q7)/((Q20*Q10-Q6^2)*(Q20*Q11-Q7^2))^0.5,0)</f>
        <v>#REF!</v>
      </c>
      <c r="L10" s="104" t="e">
        <f>IF((Q20*Q14-Q17^2)*(Q20*Q15-Q16^2)&gt;0,(Q20*Q18-Q17*Q16)/((Q20*Q14-Q17^2)*(Q20*Q15-Q16^2))^0.5,0)</f>
        <v>#REF!</v>
      </c>
      <c r="M10" s="104" t="e">
        <f>IF((Q20*Q10-Q6^2)*(Q20*Q15-Q16^2)&gt;0,(Q20*Q13-Q6*Q16)/((Q20*Q10-Q6^2)*(Q20*Q15-Q16^2))^0.5,0)</f>
        <v>#REF!</v>
      </c>
      <c r="N10" s="105" t="e">
        <f>IF(C8=0,0,(Q20*Q19-Q17*Q7)/((Q20*Q14-Q17^2)*(Q20*Q11-Q7^2))^0.5)</f>
        <v>#REF!</v>
      </c>
      <c r="O10" s="88" t="s">
        <v>40</v>
      </c>
      <c r="P10" s="88"/>
      <c r="Q10" s="90">
        <f>SUM(T8:T21)</f>
        <v>42457</v>
      </c>
      <c r="R10" s="88"/>
      <c r="S10" s="90" t="e">
        <f t="shared" si="4"/>
        <v>#REF!</v>
      </c>
      <c r="T10" s="90">
        <f t="shared" si="5"/>
        <v>1369</v>
      </c>
      <c r="U10" s="90" t="e">
        <f t="shared" si="5"/>
        <v>#REF!</v>
      </c>
      <c r="V10" s="73">
        <f t="shared" si="6"/>
        <v>3.6109179126442243</v>
      </c>
      <c r="W10" s="73">
        <f t="shared" si="7"/>
        <v>13.038728171854922</v>
      </c>
      <c r="X10" s="73" t="e">
        <f t="shared" si="8"/>
        <v>#REF!</v>
      </c>
      <c r="Y10" s="73" t="e">
        <f t="shared" si="9"/>
        <v>#REF!</v>
      </c>
      <c r="Z10" s="73" t="e">
        <f t="shared" si="10"/>
        <v>#REF!</v>
      </c>
      <c r="AA10" s="73" t="e">
        <f t="shared" si="11"/>
        <v>#REF!</v>
      </c>
      <c r="AB10" s="73" t="e">
        <f t="shared" si="12"/>
        <v>#REF!</v>
      </c>
    </row>
    <row r="11" spans="2:28" ht="14.25">
      <c r="B11" s="96">
        <v>4</v>
      </c>
      <c r="C11" s="97">
        <f>Puntajes!Q155</f>
        <v>24</v>
      </c>
      <c r="D11" s="98" t="e">
        <f>Puntajes!U155</f>
        <v>#REF!</v>
      </c>
      <c r="E11" s="99" t="e">
        <f t="shared" si="0"/>
        <v>#REF!</v>
      </c>
      <c r="F11" s="99" t="e">
        <f t="shared" si="1"/>
        <v>#REF!</v>
      </c>
      <c r="G11" s="99" t="e">
        <f t="shared" si="2"/>
        <v>#REF!</v>
      </c>
      <c r="H11" s="99" t="e">
        <f t="shared" si="3"/>
        <v>#REF!</v>
      </c>
      <c r="I11" s="88"/>
      <c r="J11" s="106" t="s">
        <v>41</v>
      </c>
      <c r="K11" s="107" t="e">
        <f>(K10)^2</f>
        <v>#REF!</v>
      </c>
      <c r="L11" s="486" t="e">
        <f>(L10)^2</f>
        <v>#REF!</v>
      </c>
      <c r="M11" s="107" t="e">
        <f>(M10)^2</f>
        <v>#REF!</v>
      </c>
      <c r="N11" s="108" t="e">
        <f>N10^2</f>
        <v>#REF!</v>
      </c>
      <c r="O11" s="88" t="s">
        <v>42</v>
      </c>
      <c r="P11" s="88"/>
      <c r="Q11" s="90" t="e">
        <f>SUM(U8:U21)</f>
        <v>#REF!</v>
      </c>
      <c r="R11" s="88"/>
      <c r="S11" s="90" t="e">
        <f t="shared" si="4"/>
        <v>#REF!</v>
      </c>
      <c r="T11" s="90">
        <f t="shared" si="5"/>
        <v>576</v>
      </c>
      <c r="U11" s="90" t="e">
        <f t="shared" si="5"/>
        <v>#REF!</v>
      </c>
      <c r="V11" s="73">
        <f t="shared" si="6"/>
        <v>3.1780538303479458</v>
      </c>
      <c r="W11" s="73">
        <f t="shared" si="7"/>
        <v>10.100026148589249</v>
      </c>
      <c r="X11" s="73" t="e">
        <f t="shared" si="8"/>
        <v>#REF!</v>
      </c>
      <c r="Y11" s="73" t="e">
        <f t="shared" si="9"/>
        <v>#REF!</v>
      </c>
      <c r="Z11" s="73" t="e">
        <f t="shared" si="10"/>
        <v>#REF!</v>
      </c>
      <c r="AA11" s="73" t="e">
        <f t="shared" si="11"/>
        <v>#REF!</v>
      </c>
      <c r="AB11" s="73" t="e">
        <f t="shared" si="12"/>
        <v>#REF!</v>
      </c>
    </row>
    <row r="12" spans="2:28">
      <c r="B12" s="96">
        <v>5</v>
      </c>
      <c r="C12" s="97">
        <f>Puntajes!Q156</f>
        <v>32</v>
      </c>
      <c r="D12" s="98" t="e">
        <f>Puntajes!U156</f>
        <v>#REF!</v>
      </c>
      <c r="E12" s="99" t="e">
        <f t="shared" si="0"/>
        <v>#REF!</v>
      </c>
      <c r="F12" s="99" t="e">
        <f t="shared" si="1"/>
        <v>#REF!</v>
      </c>
      <c r="G12" s="99" t="e">
        <f t="shared" si="2"/>
        <v>#REF!</v>
      </c>
      <c r="H12" s="99" t="e">
        <f t="shared" si="3"/>
        <v>#REF!</v>
      </c>
      <c r="I12" s="88"/>
      <c r="N12" s="83"/>
      <c r="O12" s="88"/>
      <c r="P12" s="88"/>
      <c r="Q12" s="90"/>
      <c r="R12" s="88"/>
      <c r="S12" s="90" t="e">
        <f t="shared" si="4"/>
        <v>#REF!</v>
      </c>
      <c r="T12" s="90">
        <f t="shared" si="5"/>
        <v>1024</v>
      </c>
      <c r="U12" s="90" t="e">
        <f t="shared" si="5"/>
        <v>#REF!</v>
      </c>
      <c r="V12" s="73">
        <f t="shared" si="6"/>
        <v>3.4657359027997265</v>
      </c>
      <c r="W12" s="73">
        <f t="shared" si="7"/>
        <v>12.011325347955035</v>
      </c>
      <c r="X12" s="73" t="e">
        <f t="shared" si="8"/>
        <v>#REF!</v>
      </c>
      <c r="Y12" s="73" t="e">
        <f t="shared" si="9"/>
        <v>#REF!</v>
      </c>
      <c r="Z12" s="73" t="e">
        <f t="shared" si="10"/>
        <v>#REF!</v>
      </c>
      <c r="AA12" s="73" t="e">
        <f t="shared" si="11"/>
        <v>#REF!</v>
      </c>
      <c r="AB12" s="73" t="e">
        <f t="shared" si="12"/>
        <v>#REF!</v>
      </c>
    </row>
    <row r="13" spans="2:28">
      <c r="B13" s="96">
        <v>6</v>
      </c>
      <c r="C13" s="97">
        <f>Puntajes!Q157</f>
        <v>40</v>
      </c>
      <c r="D13" s="98" t="e">
        <f>Puntajes!U157</f>
        <v>#REF!</v>
      </c>
      <c r="E13" s="99" t="e">
        <f t="shared" si="0"/>
        <v>#REF!</v>
      </c>
      <c r="F13" s="99" t="e">
        <f t="shared" si="1"/>
        <v>#REF!</v>
      </c>
      <c r="G13" s="99" t="e">
        <f t="shared" si="2"/>
        <v>#REF!</v>
      </c>
      <c r="H13" s="99" t="e">
        <f t="shared" si="3"/>
        <v>#REF!</v>
      </c>
      <c r="I13" s="88"/>
      <c r="N13" s="89"/>
      <c r="O13" s="88" t="s">
        <v>43</v>
      </c>
      <c r="P13" s="88"/>
      <c r="Q13" s="90" t="e">
        <f>+Z22</f>
        <v>#REF!</v>
      </c>
      <c r="R13" s="88"/>
      <c r="S13" s="90" t="e">
        <f t="shared" si="4"/>
        <v>#REF!</v>
      </c>
      <c r="T13" s="90">
        <f t="shared" si="5"/>
        <v>1600</v>
      </c>
      <c r="U13" s="90" t="e">
        <f t="shared" si="5"/>
        <v>#REF!</v>
      </c>
      <c r="V13" s="73">
        <f t="shared" si="6"/>
        <v>3.6888794541139363</v>
      </c>
      <c r="W13" s="73">
        <f t="shared" si="7"/>
        <v>13.607831626983932</v>
      </c>
      <c r="X13" s="73" t="e">
        <f t="shared" si="8"/>
        <v>#REF!</v>
      </c>
      <c r="Y13" s="73" t="e">
        <f t="shared" si="9"/>
        <v>#REF!</v>
      </c>
      <c r="Z13" s="73" t="e">
        <f t="shared" si="10"/>
        <v>#REF!</v>
      </c>
      <c r="AA13" s="73" t="e">
        <f t="shared" si="11"/>
        <v>#REF!</v>
      </c>
      <c r="AB13" s="73" t="e">
        <f t="shared" si="12"/>
        <v>#REF!</v>
      </c>
    </row>
    <row r="14" spans="2:28" ht="14.25">
      <c r="B14" s="96">
        <v>7</v>
      </c>
      <c r="C14" s="97">
        <f>Puntajes!Q158</f>
        <v>38</v>
      </c>
      <c r="D14" s="98" t="e">
        <f>Puntajes!U158</f>
        <v>#REF!</v>
      </c>
      <c r="E14" s="99" t="e">
        <f t="shared" si="0"/>
        <v>#REF!</v>
      </c>
      <c r="F14" s="99" t="e">
        <f t="shared" si="1"/>
        <v>#REF!</v>
      </c>
      <c r="G14" s="99" t="e">
        <f t="shared" si="2"/>
        <v>#REF!</v>
      </c>
      <c r="H14" s="99" t="e">
        <f t="shared" si="3"/>
        <v>#REF!</v>
      </c>
      <c r="I14" s="88"/>
      <c r="N14" s="89"/>
      <c r="O14" s="88" t="s">
        <v>44</v>
      </c>
      <c r="P14" s="88"/>
      <c r="Q14" s="90">
        <f>SUM(W8:W21)</f>
        <v>206.18189688757471</v>
      </c>
      <c r="R14" s="88"/>
      <c r="S14" s="90" t="e">
        <f t="shared" si="4"/>
        <v>#REF!</v>
      </c>
      <c r="T14" s="90">
        <f t="shared" si="5"/>
        <v>1444</v>
      </c>
      <c r="U14" s="90" t="e">
        <f t="shared" si="5"/>
        <v>#REF!</v>
      </c>
      <c r="V14" s="73">
        <f t="shared" si="6"/>
        <v>3.6375861597263857</v>
      </c>
      <c r="W14" s="73">
        <f t="shared" si="7"/>
        <v>13.232033069432955</v>
      </c>
      <c r="X14" s="73" t="e">
        <f t="shared" si="8"/>
        <v>#REF!</v>
      </c>
      <c r="Y14" s="73" t="e">
        <f t="shared" si="9"/>
        <v>#REF!</v>
      </c>
      <c r="Z14" s="73" t="e">
        <f t="shared" si="10"/>
        <v>#REF!</v>
      </c>
      <c r="AA14" s="73" t="e">
        <f t="shared" si="11"/>
        <v>#REF!</v>
      </c>
      <c r="AB14" s="73" t="e">
        <f t="shared" si="12"/>
        <v>#REF!</v>
      </c>
    </row>
    <row r="15" spans="2:28" ht="14.25">
      <c r="B15" s="96">
        <v>8</v>
      </c>
      <c r="C15" s="97">
        <f>Puntajes!Q159</f>
        <v>46</v>
      </c>
      <c r="D15" s="98" t="e">
        <f>Puntajes!U159</f>
        <v>#REF!</v>
      </c>
      <c r="E15" s="99" t="e">
        <f t="shared" si="0"/>
        <v>#REF!</v>
      </c>
      <c r="F15" s="99" t="e">
        <f t="shared" si="1"/>
        <v>#REF!</v>
      </c>
      <c r="G15" s="99" t="e">
        <f t="shared" si="2"/>
        <v>#REF!</v>
      </c>
      <c r="H15" s="99" t="e">
        <f t="shared" si="3"/>
        <v>#REF!</v>
      </c>
      <c r="I15" s="88"/>
      <c r="N15" s="89"/>
      <c r="O15" s="88" t="s">
        <v>45</v>
      </c>
      <c r="P15" s="88"/>
      <c r="Q15" s="90" t="e">
        <f>SUM(Y8:Y21)</f>
        <v>#REF!</v>
      </c>
      <c r="R15" s="88"/>
      <c r="S15" s="90" t="e">
        <f t="shared" si="4"/>
        <v>#REF!</v>
      </c>
      <c r="T15" s="90">
        <f t="shared" si="5"/>
        <v>2116</v>
      </c>
      <c r="U15" s="90" t="e">
        <f t="shared" si="5"/>
        <v>#REF!</v>
      </c>
      <c r="V15" s="73">
        <f t="shared" si="6"/>
        <v>3.8286413964890951</v>
      </c>
      <c r="W15" s="73">
        <f t="shared" si="7"/>
        <v>14.658494942909968</v>
      </c>
      <c r="X15" s="73" t="e">
        <f t="shared" si="8"/>
        <v>#REF!</v>
      </c>
      <c r="Y15" s="73" t="e">
        <f t="shared" si="9"/>
        <v>#REF!</v>
      </c>
      <c r="Z15" s="73" t="e">
        <f t="shared" si="10"/>
        <v>#REF!</v>
      </c>
      <c r="AA15" s="73" t="e">
        <f t="shared" si="11"/>
        <v>#REF!</v>
      </c>
      <c r="AB15" s="73" t="e">
        <f t="shared" si="12"/>
        <v>#REF!</v>
      </c>
    </row>
    <row r="16" spans="2:28">
      <c r="B16" s="96">
        <v>9</v>
      </c>
      <c r="C16" s="97">
        <f>Puntajes!Q160</f>
        <v>50</v>
      </c>
      <c r="D16" s="98" t="e">
        <f>Puntajes!U160</f>
        <v>#REF!</v>
      </c>
      <c r="E16" s="99" t="e">
        <f t="shared" si="0"/>
        <v>#REF!</v>
      </c>
      <c r="F16" s="99" t="e">
        <f t="shared" si="1"/>
        <v>#REF!</v>
      </c>
      <c r="G16" s="99" t="e">
        <f t="shared" si="2"/>
        <v>#REF!</v>
      </c>
      <c r="H16" s="99" t="e">
        <f t="shared" si="3"/>
        <v>#REF!</v>
      </c>
      <c r="I16" s="88"/>
      <c r="N16" s="89"/>
      <c r="O16" s="88" t="s">
        <v>46</v>
      </c>
      <c r="P16" s="88"/>
      <c r="Q16" s="90" t="e">
        <f>SUM(X8:X21)</f>
        <v>#REF!</v>
      </c>
      <c r="R16" s="88"/>
      <c r="S16" s="90" t="e">
        <f t="shared" si="4"/>
        <v>#REF!</v>
      </c>
      <c r="T16" s="90">
        <f t="shared" si="5"/>
        <v>2500</v>
      </c>
      <c r="U16" s="90" t="e">
        <f t="shared" si="5"/>
        <v>#REF!</v>
      </c>
      <c r="V16" s="73">
        <f t="shared" si="6"/>
        <v>3.912023005428146</v>
      </c>
      <c r="W16" s="73">
        <f t="shared" si="7"/>
        <v>15.303923994999064</v>
      </c>
      <c r="X16" s="73" t="e">
        <f t="shared" si="8"/>
        <v>#REF!</v>
      </c>
      <c r="Y16" s="73" t="e">
        <f t="shared" si="9"/>
        <v>#REF!</v>
      </c>
      <c r="Z16" s="73" t="e">
        <f t="shared" si="10"/>
        <v>#REF!</v>
      </c>
      <c r="AA16" s="73" t="e">
        <f t="shared" si="11"/>
        <v>#REF!</v>
      </c>
      <c r="AB16" s="73" t="e">
        <f t="shared" si="12"/>
        <v>#REF!</v>
      </c>
    </row>
    <row r="17" spans="2:28">
      <c r="B17" s="96">
        <v>10</v>
      </c>
      <c r="C17" s="97">
        <f>Puntajes!Q161</f>
        <v>57</v>
      </c>
      <c r="D17" s="98" t="e">
        <f>Puntajes!U161</f>
        <v>#REF!</v>
      </c>
      <c r="E17" s="99" t="e">
        <f t="shared" si="0"/>
        <v>#REF!</v>
      </c>
      <c r="F17" s="99" t="e">
        <f t="shared" si="1"/>
        <v>#REF!</v>
      </c>
      <c r="G17" s="99" t="e">
        <f t="shared" si="2"/>
        <v>#REF!</v>
      </c>
      <c r="H17" s="99" t="e">
        <f t="shared" si="3"/>
        <v>#REF!</v>
      </c>
      <c r="I17" s="88"/>
      <c r="N17" s="89"/>
      <c r="O17" s="88" t="s">
        <v>47</v>
      </c>
      <c r="P17" s="88"/>
      <c r="Q17" s="90">
        <f>SUM(V8:V21)</f>
        <v>53.348007914454747</v>
      </c>
      <c r="R17" s="88"/>
      <c r="S17" s="90" t="e">
        <f t="shared" si="4"/>
        <v>#REF!</v>
      </c>
      <c r="T17" s="90">
        <f t="shared" si="5"/>
        <v>3249</v>
      </c>
      <c r="U17" s="90" t="e">
        <f t="shared" si="5"/>
        <v>#REF!</v>
      </c>
      <c r="V17" s="73">
        <f t="shared" si="6"/>
        <v>4.0430512678345503</v>
      </c>
      <c r="W17" s="73">
        <f t="shared" si="7"/>
        <v>16.346263554338563</v>
      </c>
      <c r="X17" s="73" t="e">
        <f t="shared" si="8"/>
        <v>#REF!</v>
      </c>
      <c r="Y17" s="73" t="e">
        <f t="shared" si="9"/>
        <v>#REF!</v>
      </c>
      <c r="Z17" s="73" t="e">
        <f t="shared" si="10"/>
        <v>#REF!</v>
      </c>
      <c r="AA17" s="73" t="e">
        <f t="shared" si="11"/>
        <v>#REF!</v>
      </c>
      <c r="AB17" s="73" t="e">
        <f t="shared" si="12"/>
        <v>#REF!</v>
      </c>
    </row>
    <row r="18" spans="2:28">
      <c r="B18" s="96">
        <v>11</v>
      </c>
      <c r="C18" s="97">
        <f>Puntajes!Q162</f>
        <v>66</v>
      </c>
      <c r="D18" s="98" t="e">
        <f>Puntajes!U162</f>
        <v>#REF!</v>
      </c>
      <c r="E18" s="99" t="e">
        <f t="shared" si="0"/>
        <v>#REF!</v>
      </c>
      <c r="F18" s="99" t="e">
        <f t="shared" si="1"/>
        <v>#REF!</v>
      </c>
      <c r="G18" s="99" t="e">
        <f t="shared" si="2"/>
        <v>#REF!</v>
      </c>
      <c r="H18" s="99" t="e">
        <f t="shared" si="3"/>
        <v>#REF!</v>
      </c>
      <c r="I18" s="88"/>
      <c r="N18" s="89"/>
      <c r="O18" s="88" t="s">
        <v>48</v>
      </c>
      <c r="P18" s="88"/>
      <c r="Q18" s="90" t="e">
        <f>+AB22</f>
        <v>#REF!</v>
      </c>
      <c r="R18" s="88"/>
      <c r="S18" s="90" t="e">
        <f t="shared" si="4"/>
        <v>#REF!</v>
      </c>
      <c r="T18" s="90">
        <f t="shared" si="5"/>
        <v>4356</v>
      </c>
      <c r="U18" s="90" t="e">
        <f t="shared" si="5"/>
        <v>#REF!</v>
      </c>
      <c r="V18" s="73">
        <f t="shared" si="6"/>
        <v>4.1896547420264252</v>
      </c>
      <c r="W18" s="73">
        <f t="shared" si="7"/>
        <v>17.553206857384513</v>
      </c>
      <c r="X18" s="73" t="e">
        <f t="shared" si="8"/>
        <v>#REF!</v>
      </c>
      <c r="Y18" s="73" t="e">
        <f t="shared" si="9"/>
        <v>#REF!</v>
      </c>
      <c r="Z18" s="73" t="e">
        <f t="shared" si="10"/>
        <v>#REF!</v>
      </c>
      <c r="AA18" s="73" t="e">
        <f t="shared" si="11"/>
        <v>#REF!</v>
      </c>
      <c r="AB18" s="73" t="e">
        <f t="shared" si="12"/>
        <v>#REF!</v>
      </c>
    </row>
    <row r="19" spans="2:28">
      <c r="B19" s="96">
        <v>12</v>
      </c>
      <c r="C19" s="97">
        <f>Puntajes!Q163</f>
        <v>75</v>
      </c>
      <c r="D19" s="98" t="e">
        <f>Puntajes!U163</f>
        <v>#REF!</v>
      </c>
      <c r="E19" s="99" t="e">
        <f t="shared" si="0"/>
        <v>#REF!</v>
      </c>
      <c r="F19" s="99" t="e">
        <f t="shared" si="1"/>
        <v>#REF!</v>
      </c>
      <c r="G19" s="99" t="e">
        <f t="shared" si="2"/>
        <v>#REF!</v>
      </c>
      <c r="H19" s="99" t="e">
        <f t="shared" si="3"/>
        <v>#REF!</v>
      </c>
      <c r="I19" s="88"/>
      <c r="N19" s="89"/>
      <c r="O19" s="88" t="s">
        <v>49</v>
      </c>
      <c r="P19" s="88"/>
      <c r="Q19" s="90" t="e">
        <f>+AA22</f>
        <v>#REF!</v>
      </c>
      <c r="R19" s="88"/>
      <c r="S19" s="90" t="e">
        <f t="shared" si="4"/>
        <v>#REF!</v>
      </c>
      <c r="T19" s="90">
        <f t="shared" si="5"/>
        <v>5625</v>
      </c>
      <c r="U19" s="90" t="e">
        <f t="shared" si="5"/>
        <v>#REF!</v>
      </c>
      <c r="V19" s="73">
        <f t="shared" si="6"/>
        <v>4.3174881135363101</v>
      </c>
      <c r="W19" s="73">
        <f t="shared" si="7"/>
        <v>18.640703610527325</v>
      </c>
      <c r="X19" s="73" t="e">
        <f t="shared" si="8"/>
        <v>#REF!</v>
      </c>
      <c r="Y19" s="73" t="e">
        <f t="shared" si="9"/>
        <v>#REF!</v>
      </c>
      <c r="Z19" s="73" t="e">
        <f t="shared" si="10"/>
        <v>#REF!</v>
      </c>
      <c r="AA19" s="73" t="e">
        <f t="shared" si="11"/>
        <v>#REF!</v>
      </c>
      <c r="AB19" s="73" t="e">
        <f t="shared" si="12"/>
        <v>#REF!</v>
      </c>
    </row>
    <row r="20" spans="2:28">
      <c r="B20" s="96">
        <v>13</v>
      </c>
      <c r="C20" s="97">
        <f>Puntajes!Q164</f>
        <v>90</v>
      </c>
      <c r="D20" s="98" t="e">
        <f>Puntajes!U164</f>
        <v>#REF!</v>
      </c>
      <c r="E20" s="99" t="e">
        <f t="shared" si="0"/>
        <v>#REF!</v>
      </c>
      <c r="F20" s="99" t="e">
        <f t="shared" si="1"/>
        <v>#REF!</v>
      </c>
      <c r="G20" s="99" t="e">
        <f t="shared" si="2"/>
        <v>#REF!</v>
      </c>
      <c r="H20" s="99" t="e">
        <f t="shared" si="3"/>
        <v>#REF!</v>
      </c>
      <c r="I20" s="88"/>
      <c r="N20" s="89"/>
      <c r="O20" s="88" t="s">
        <v>50</v>
      </c>
      <c r="P20" s="88"/>
      <c r="Q20" s="90">
        <f>COUNTA(C8:C21)</f>
        <v>14</v>
      </c>
      <c r="R20" s="88"/>
      <c r="S20" s="90" t="e">
        <f t="shared" si="4"/>
        <v>#REF!</v>
      </c>
      <c r="T20" s="90">
        <f t="shared" si="5"/>
        <v>8100</v>
      </c>
      <c r="U20" s="90" t="e">
        <f t="shared" si="5"/>
        <v>#REF!</v>
      </c>
      <c r="V20" s="73">
        <f t="shared" si="6"/>
        <v>4.499809670330265</v>
      </c>
      <c r="W20" s="73">
        <f t="shared" si="7"/>
        <v>20.248287069197769</v>
      </c>
      <c r="X20" s="73" t="e">
        <f t="shared" si="8"/>
        <v>#REF!</v>
      </c>
      <c r="Y20" s="73" t="e">
        <f t="shared" si="9"/>
        <v>#REF!</v>
      </c>
      <c r="Z20" s="73" t="e">
        <f t="shared" si="10"/>
        <v>#REF!</v>
      </c>
      <c r="AA20" s="73" t="e">
        <f t="shared" si="11"/>
        <v>#REF!</v>
      </c>
      <c r="AB20" s="73" t="e">
        <f t="shared" si="12"/>
        <v>#REF!</v>
      </c>
    </row>
    <row r="21" spans="2:28">
      <c r="B21" s="135">
        <v>14</v>
      </c>
      <c r="C21" s="97">
        <f>Puntajes!Q165</f>
        <v>96</v>
      </c>
      <c r="D21" s="98" t="e">
        <f>Puntajes!U165</f>
        <v>#REF!</v>
      </c>
      <c r="E21" s="138" t="e">
        <f t="shared" si="0"/>
        <v>#REF!</v>
      </c>
      <c r="F21" s="138" t="e">
        <f t="shared" si="1"/>
        <v>#REF!</v>
      </c>
      <c r="G21" s="138" t="e">
        <f t="shared" si="2"/>
        <v>#REF!</v>
      </c>
      <c r="H21" s="138" t="e">
        <f t="shared" si="3"/>
        <v>#REF!</v>
      </c>
      <c r="I21" s="139"/>
      <c r="J21" s="140"/>
      <c r="K21" s="140"/>
      <c r="L21" s="140"/>
      <c r="M21" s="140"/>
      <c r="N21" s="141"/>
      <c r="O21" s="88"/>
      <c r="P21" s="88"/>
      <c r="Q21" s="90"/>
      <c r="R21" s="88"/>
      <c r="S21" s="90" t="e">
        <f t="shared" si="4"/>
        <v>#REF!</v>
      </c>
      <c r="T21" s="90">
        <f t="shared" si="5"/>
        <v>9216</v>
      </c>
      <c r="U21" s="90" t="e">
        <f t="shared" si="5"/>
        <v>#REF!</v>
      </c>
      <c r="V21" s="73">
        <f t="shared" si="6"/>
        <v>4.5643481914678361</v>
      </c>
      <c r="W21" s="73">
        <f t="shared" si="7"/>
        <v>20.833274412955706</v>
      </c>
      <c r="X21" s="73" t="e">
        <f t="shared" si="8"/>
        <v>#REF!</v>
      </c>
      <c r="Y21" s="73" t="e">
        <f t="shared" si="9"/>
        <v>#REF!</v>
      </c>
      <c r="Z21" s="73" t="e">
        <f t="shared" si="10"/>
        <v>#REF!</v>
      </c>
      <c r="AA21" s="73" t="e">
        <f t="shared" si="11"/>
        <v>#REF!</v>
      </c>
      <c r="AB21" s="73" t="e">
        <f t="shared" si="12"/>
        <v>#REF!</v>
      </c>
    </row>
    <row r="22" spans="2:28">
      <c r="B22" s="114"/>
      <c r="C22" s="114"/>
      <c r="I22" s="109"/>
      <c r="O22" s="109"/>
      <c r="P22" s="109"/>
      <c r="Q22" s="110"/>
      <c r="R22" s="109"/>
      <c r="S22" s="110" t="e">
        <f t="shared" ref="S22:AB22" si="13">SUM(S8:S21)</f>
        <v>#REF!</v>
      </c>
      <c r="T22" s="110">
        <f t="shared" si="13"/>
        <v>42457</v>
      </c>
      <c r="U22" s="110" t="e">
        <f t="shared" si="13"/>
        <v>#REF!</v>
      </c>
      <c r="V22" s="111">
        <f t="shared" si="13"/>
        <v>53.348007914454747</v>
      </c>
      <c r="W22" s="111">
        <f t="shared" si="13"/>
        <v>206.18189688757471</v>
      </c>
      <c r="X22" s="111" t="e">
        <f t="shared" si="13"/>
        <v>#REF!</v>
      </c>
      <c r="Y22" s="111" t="e">
        <f t="shared" si="13"/>
        <v>#REF!</v>
      </c>
      <c r="Z22" s="111" t="e">
        <f t="shared" si="13"/>
        <v>#REF!</v>
      </c>
      <c r="AA22" s="111" t="e">
        <f t="shared" si="13"/>
        <v>#REF!</v>
      </c>
      <c r="AB22" s="111" t="e">
        <f t="shared" si="13"/>
        <v>#REF!</v>
      </c>
    </row>
    <row r="23" spans="2:28" ht="14.25">
      <c r="B23" s="114"/>
      <c r="C23" s="114"/>
      <c r="I23" s="88"/>
      <c r="O23" s="88"/>
      <c r="P23" s="88"/>
      <c r="Q23" s="90"/>
      <c r="R23" s="88"/>
      <c r="S23" s="90" t="s">
        <v>26</v>
      </c>
      <c r="T23" s="90" t="s">
        <v>27</v>
      </c>
      <c r="U23" s="90" t="s">
        <v>28</v>
      </c>
      <c r="V23" s="73" t="s">
        <v>29</v>
      </c>
      <c r="W23" s="73" t="s">
        <v>30</v>
      </c>
      <c r="X23" s="73" t="s">
        <v>31</v>
      </c>
      <c r="Y23" s="73" t="s">
        <v>32</v>
      </c>
      <c r="Z23" s="73" t="s">
        <v>33</v>
      </c>
      <c r="AA23" s="73" t="s">
        <v>34</v>
      </c>
      <c r="AB23" s="73" t="s">
        <v>35</v>
      </c>
    </row>
    <row r="24" spans="2:28">
      <c r="B24" s="114"/>
      <c r="C24" s="114"/>
      <c r="I24" s="88"/>
      <c r="J24" s="88"/>
      <c r="K24" s="88"/>
      <c r="L24" s="90"/>
      <c r="M24" s="88"/>
      <c r="N24" s="90"/>
      <c r="O24" s="90"/>
      <c r="P24" s="90"/>
    </row>
    <row r="25" spans="2:28">
      <c r="B25" s="114"/>
      <c r="C25" s="114"/>
      <c r="I25" s="88"/>
      <c r="J25" s="88"/>
      <c r="K25" s="88"/>
      <c r="L25" s="90"/>
      <c r="M25" s="88"/>
      <c r="N25" s="90"/>
      <c r="O25" s="90"/>
      <c r="P25" s="90"/>
    </row>
    <row r="26" spans="2:28">
      <c r="B26" s="114"/>
      <c r="C26" s="114"/>
      <c r="I26" s="88"/>
      <c r="J26" s="88"/>
      <c r="K26" s="88"/>
      <c r="L26" s="90"/>
      <c r="M26" s="88"/>
      <c r="N26" s="90"/>
      <c r="O26" s="90"/>
      <c r="P26" s="90"/>
    </row>
    <row r="27" spans="2:28">
      <c r="B27" s="114"/>
      <c r="C27" s="114"/>
      <c r="I27" s="88"/>
      <c r="J27" s="88"/>
      <c r="K27" s="88"/>
      <c r="L27" s="90"/>
      <c r="M27" s="88"/>
      <c r="N27" s="90"/>
      <c r="O27" s="90"/>
      <c r="P27" s="90"/>
    </row>
    <row r="28" spans="2:28" ht="6.75" customHeight="1">
      <c r="B28" s="112"/>
      <c r="C28" s="114"/>
      <c r="D28" s="115"/>
      <c r="E28" s="116"/>
      <c r="F28" s="116"/>
      <c r="G28" s="116"/>
      <c r="H28" s="116"/>
      <c r="I28" s="88"/>
      <c r="J28" s="88"/>
      <c r="K28" s="88"/>
      <c r="L28" s="90"/>
      <c r="M28" s="88"/>
      <c r="N28" s="90"/>
      <c r="O28" s="90"/>
      <c r="P28" s="90"/>
    </row>
    <row r="29" spans="2:28" ht="23.25" customHeight="1">
      <c r="B29" s="602" t="s">
        <v>51</v>
      </c>
      <c r="C29" s="602"/>
      <c r="D29" s="602"/>
      <c r="E29" s="602"/>
      <c r="F29" s="602"/>
      <c r="G29" s="602"/>
      <c r="H29" s="602"/>
      <c r="I29" s="602"/>
      <c r="J29" s="602"/>
      <c r="K29" s="602"/>
      <c r="L29" s="602"/>
      <c r="M29" s="602"/>
      <c r="N29" s="90"/>
      <c r="O29" s="90"/>
      <c r="P29" s="90"/>
    </row>
    <row r="30" spans="2:28">
      <c r="B30" s="114"/>
      <c r="C30" s="114"/>
      <c r="D30" s="115"/>
      <c r="E30" s="116"/>
      <c r="F30" s="116"/>
      <c r="G30" s="116"/>
      <c r="H30" s="116"/>
      <c r="I30" s="88"/>
      <c r="J30" s="88"/>
      <c r="K30" s="88"/>
      <c r="L30" s="90"/>
      <c r="M30" s="88"/>
      <c r="N30" s="90"/>
      <c r="O30" s="90"/>
      <c r="P30" s="90"/>
    </row>
    <row r="31" spans="2:28">
      <c r="B31" s="117" t="s">
        <v>10</v>
      </c>
      <c r="C31" s="118" t="s">
        <v>52</v>
      </c>
      <c r="D31" s="119" t="s">
        <v>12</v>
      </c>
      <c r="E31" s="484" t="s">
        <v>13</v>
      </c>
      <c r="F31" s="119" t="s">
        <v>14</v>
      </c>
      <c r="G31" s="120" t="s">
        <v>15</v>
      </c>
      <c r="H31" s="73"/>
      <c r="I31" s="117" t="s">
        <v>10</v>
      </c>
      <c r="J31" s="118" t="s">
        <v>52</v>
      </c>
      <c r="K31" s="119" t="s">
        <v>12</v>
      </c>
      <c r="L31" s="484" t="s">
        <v>13</v>
      </c>
      <c r="M31" s="119" t="s">
        <v>14</v>
      </c>
      <c r="N31" s="120" t="s">
        <v>15</v>
      </c>
      <c r="O31" s="90"/>
      <c r="P31" s="90"/>
    </row>
    <row r="32" spans="2:28">
      <c r="B32" s="122">
        <v>1</v>
      </c>
      <c r="C32" s="121"/>
      <c r="D32" s="123" t="e">
        <f t="shared" ref="D32:D81" si="14">+$K$8+$K$9*B32</f>
        <v>#REF!</v>
      </c>
      <c r="E32" s="123" t="e">
        <f t="shared" ref="E32:E81" si="15">IF($L$9&gt;0,+$L$8*B32^$L$9,0)</f>
        <v>#REF!</v>
      </c>
      <c r="F32" s="123" t="e">
        <f t="shared" ref="F32:F81" si="16">IF(B32&gt;0,+$M$8*EXP($M$9*B32),0)</f>
        <v>#REF!</v>
      </c>
      <c r="G32" s="124" t="e">
        <f t="shared" ref="G32:G81" si="17">IF(B32&gt;0,+$N$8+$N$9*LN(B32),0)</f>
        <v>#REF!</v>
      </c>
      <c r="H32" s="73"/>
      <c r="I32" s="122">
        <v>51</v>
      </c>
      <c r="J32" s="125"/>
      <c r="K32" s="123" t="e">
        <f t="shared" ref="K32:K80" si="18">+$K$8+$K$9*I32</f>
        <v>#REF!</v>
      </c>
      <c r="L32" s="123" t="e">
        <f t="shared" ref="L32:L81" si="19">IF($L$9&gt;0,+$L$8*I32^$L$9,0)</f>
        <v>#REF!</v>
      </c>
      <c r="M32" s="123" t="e">
        <f t="shared" ref="M32:M81" si="20">IF(I32&gt;0,+$M$8*EXP($M$9*I32),0)</f>
        <v>#REF!</v>
      </c>
      <c r="N32" s="124" t="e">
        <f t="shared" ref="N32:N81" si="21">IF(I32&gt;0,+$N$8+$N$9*LN(I32),0)</f>
        <v>#REF!</v>
      </c>
      <c r="O32" s="90"/>
      <c r="P32" s="90"/>
    </row>
    <row r="33" spans="2:16">
      <c r="B33" s="122">
        <v>2</v>
      </c>
      <c r="C33" s="121"/>
      <c r="D33" s="123" t="e">
        <f t="shared" si="14"/>
        <v>#REF!</v>
      </c>
      <c r="E33" s="123" t="e">
        <f t="shared" si="15"/>
        <v>#REF!</v>
      </c>
      <c r="F33" s="123" t="e">
        <f t="shared" si="16"/>
        <v>#REF!</v>
      </c>
      <c r="G33" s="124" t="e">
        <f t="shared" si="17"/>
        <v>#REF!</v>
      </c>
      <c r="H33" s="73"/>
      <c r="I33" s="122">
        <v>52</v>
      </c>
      <c r="J33" s="125"/>
      <c r="K33" s="123" t="e">
        <f t="shared" si="18"/>
        <v>#REF!</v>
      </c>
      <c r="L33" s="123" t="e">
        <f t="shared" si="19"/>
        <v>#REF!</v>
      </c>
      <c r="M33" s="123" t="e">
        <f t="shared" si="20"/>
        <v>#REF!</v>
      </c>
      <c r="N33" s="124" t="e">
        <f t="shared" si="21"/>
        <v>#REF!</v>
      </c>
      <c r="O33" s="90"/>
      <c r="P33" s="90"/>
    </row>
    <row r="34" spans="2:16">
      <c r="B34" s="122">
        <v>3</v>
      </c>
      <c r="C34" s="121"/>
      <c r="D34" s="123" t="e">
        <f t="shared" si="14"/>
        <v>#REF!</v>
      </c>
      <c r="E34" s="123" t="e">
        <f t="shared" si="15"/>
        <v>#REF!</v>
      </c>
      <c r="F34" s="123" t="e">
        <f t="shared" si="16"/>
        <v>#REF!</v>
      </c>
      <c r="G34" s="124" t="e">
        <f t="shared" si="17"/>
        <v>#REF!</v>
      </c>
      <c r="H34" s="73"/>
      <c r="I34" s="122">
        <v>53</v>
      </c>
      <c r="J34" s="125"/>
      <c r="K34" s="123" t="e">
        <f t="shared" si="18"/>
        <v>#REF!</v>
      </c>
      <c r="L34" s="123" t="e">
        <f t="shared" si="19"/>
        <v>#REF!</v>
      </c>
      <c r="M34" s="123" t="e">
        <f t="shared" si="20"/>
        <v>#REF!</v>
      </c>
      <c r="N34" s="124" t="e">
        <f t="shared" si="21"/>
        <v>#REF!</v>
      </c>
      <c r="O34" s="90"/>
      <c r="P34" s="90"/>
    </row>
    <row r="35" spans="2:16">
      <c r="B35" s="122">
        <v>4</v>
      </c>
      <c r="C35" s="121"/>
      <c r="D35" s="123" t="e">
        <f t="shared" si="14"/>
        <v>#REF!</v>
      </c>
      <c r="E35" s="123" t="e">
        <f t="shared" si="15"/>
        <v>#REF!</v>
      </c>
      <c r="F35" s="123" t="e">
        <f t="shared" si="16"/>
        <v>#REF!</v>
      </c>
      <c r="G35" s="124" t="e">
        <f t="shared" si="17"/>
        <v>#REF!</v>
      </c>
      <c r="H35" s="73"/>
      <c r="I35" s="122">
        <v>54</v>
      </c>
      <c r="J35" s="125"/>
      <c r="K35" s="123" t="e">
        <f t="shared" si="18"/>
        <v>#REF!</v>
      </c>
      <c r="L35" s="123" t="e">
        <f t="shared" si="19"/>
        <v>#REF!</v>
      </c>
      <c r="M35" s="123" t="e">
        <f t="shared" si="20"/>
        <v>#REF!</v>
      </c>
      <c r="N35" s="124" t="e">
        <f t="shared" si="21"/>
        <v>#REF!</v>
      </c>
      <c r="O35" s="90"/>
      <c r="P35" s="90"/>
    </row>
    <row r="36" spans="2:16">
      <c r="B36" s="122">
        <v>5</v>
      </c>
      <c r="C36" s="121"/>
      <c r="D36" s="123" t="e">
        <f t="shared" si="14"/>
        <v>#REF!</v>
      </c>
      <c r="E36" s="123" t="e">
        <f t="shared" si="15"/>
        <v>#REF!</v>
      </c>
      <c r="F36" s="123" t="e">
        <f t="shared" si="16"/>
        <v>#REF!</v>
      </c>
      <c r="G36" s="124" t="e">
        <f t="shared" si="17"/>
        <v>#REF!</v>
      </c>
      <c r="H36" s="73"/>
      <c r="I36" s="122">
        <v>55</v>
      </c>
      <c r="J36" s="125"/>
      <c r="K36" s="123" t="e">
        <f t="shared" si="18"/>
        <v>#REF!</v>
      </c>
      <c r="L36" s="123" t="e">
        <f t="shared" si="19"/>
        <v>#REF!</v>
      </c>
      <c r="M36" s="123" t="e">
        <f t="shared" si="20"/>
        <v>#REF!</v>
      </c>
      <c r="N36" s="124" t="e">
        <f t="shared" si="21"/>
        <v>#REF!</v>
      </c>
      <c r="O36" s="90"/>
      <c r="P36" s="90"/>
    </row>
    <row r="37" spans="2:16">
      <c r="B37" s="122">
        <v>6</v>
      </c>
      <c r="C37" s="121"/>
      <c r="D37" s="123" t="e">
        <f t="shared" si="14"/>
        <v>#REF!</v>
      </c>
      <c r="E37" s="123" t="e">
        <f t="shared" si="15"/>
        <v>#REF!</v>
      </c>
      <c r="F37" s="123" t="e">
        <f t="shared" si="16"/>
        <v>#REF!</v>
      </c>
      <c r="G37" s="124" t="e">
        <f t="shared" si="17"/>
        <v>#REF!</v>
      </c>
      <c r="H37" s="73"/>
      <c r="I37" s="122">
        <v>56</v>
      </c>
      <c r="J37" s="125"/>
      <c r="K37" s="123" t="e">
        <f t="shared" si="18"/>
        <v>#REF!</v>
      </c>
      <c r="L37" s="123" t="e">
        <f t="shared" si="19"/>
        <v>#REF!</v>
      </c>
      <c r="M37" s="123" t="e">
        <f t="shared" si="20"/>
        <v>#REF!</v>
      </c>
      <c r="N37" s="124" t="e">
        <f t="shared" si="21"/>
        <v>#REF!</v>
      </c>
    </row>
    <row r="38" spans="2:16">
      <c r="B38" s="122">
        <v>7</v>
      </c>
      <c r="C38" s="121"/>
      <c r="D38" s="123" t="e">
        <f t="shared" si="14"/>
        <v>#REF!</v>
      </c>
      <c r="E38" s="123" t="e">
        <f t="shared" si="15"/>
        <v>#REF!</v>
      </c>
      <c r="F38" s="123" t="e">
        <f t="shared" si="16"/>
        <v>#REF!</v>
      </c>
      <c r="G38" s="124" t="e">
        <f t="shared" si="17"/>
        <v>#REF!</v>
      </c>
      <c r="H38" s="73"/>
      <c r="I38" s="122">
        <v>57</v>
      </c>
      <c r="J38" s="125"/>
      <c r="K38" s="123" t="e">
        <f t="shared" si="18"/>
        <v>#REF!</v>
      </c>
      <c r="L38" s="123" t="e">
        <f t="shared" si="19"/>
        <v>#REF!</v>
      </c>
      <c r="M38" s="123" t="e">
        <f t="shared" si="20"/>
        <v>#REF!</v>
      </c>
      <c r="N38" s="124" t="e">
        <f t="shared" si="21"/>
        <v>#REF!</v>
      </c>
    </row>
    <row r="39" spans="2:16">
      <c r="B39" s="122">
        <v>8</v>
      </c>
      <c r="C39" s="121"/>
      <c r="D39" s="123" t="e">
        <f t="shared" si="14"/>
        <v>#REF!</v>
      </c>
      <c r="E39" s="123" t="e">
        <f t="shared" si="15"/>
        <v>#REF!</v>
      </c>
      <c r="F39" s="123" t="e">
        <f t="shared" si="16"/>
        <v>#REF!</v>
      </c>
      <c r="G39" s="124" t="e">
        <f t="shared" si="17"/>
        <v>#REF!</v>
      </c>
      <c r="H39" s="73"/>
      <c r="I39" s="122">
        <v>58</v>
      </c>
      <c r="J39" s="125"/>
      <c r="K39" s="123" t="e">
        <f t="shared" si="18"/>
        <v>#REF!</v>
      </c>
      <c r="L39" s="123" t="e">
        <f t="shared" si="19"/>
        <v>#REF!</v>
      </c>
      <c r="M39" s="123" t="e">
        <f t="shared" si="20"/>
        <v>#REF!</v>
      </c>
      <c r="N39" s="124" t="e">
        <f t="shared" si="21"/>
        <v>#REF!</v>
      </c>
    </row>
    <row r="40" spans="2:16">
      <c r="B40" s="122">
        <v>9</v>
      </c>
      <c r="C40" s="121"/>
      <c r="D40" s="123" t="e">
        <f t="shared" si="14"/>
        <v>#REF!</v>
      </c>
      <c r="E40" s="123" t="e">
        <f t="shared" si="15"/>
        <v>#REF!</v>
      </c>
      <c r="F40" s="123" t="e">
        <f t="shared" si="16"/>
        <v>#REF!</v>
      </c>
      <c r="G40" s="124" t="e">
        <f t="shared" si="17"/>
        <v>#REF!</v>
      </c>
      <c r="H40" s="73"/>
      <c r="I40" s="122">
        <v>59</v>
      </c>
      <c r="J40" s="125"/>
      <c r="K40" s="123" t="e">
        <f t="shared" si="18"/>
        <v>#REF!</v>
      </c>
      <c r="L40" s="123" t="e">
        <f t="shared" si="19"/>
        <v>#REF!</v>
      </c>
      <c r="M40" s="123" t="e">
        <f t="shared" si="20"/>
        <v>#REF!</v>
      </c>
      <c r="N40" s="124" t="e">
        <f t="shared" si="21"/>
        <v>#REF!</v>
      </c>
    </row>
    <row r="41" spans="2:16">
      <c r="B41" s="122">
        <v>10</v>
      </c>
      <c r="C41" s="121"/>
      <c r="D41" s="123" t="e">
        <f t="shared" si="14"/>
        <v>#REF!</v>
      </c>
      <c r="E41" s="123" t="e">
        <f t="shared" si="15"/>
        <v>#REF!</v>
      </c>
      <c r="F41" s="123" t="e">
        <f t="shared" si="16"/>
        <v>#REF!</v>
      </c>
      <c r="G41" s="124" t="e">
        <f t="shared" si="17"/>
        <v>#REF!</v>
      </c>
      <c r="H41" s="73"/>
      <c r="I41" s="122">
        <v>60</v>
      </c>
      <c r="J41" s="125"/>
      <c r="K41" s="123" t="e">
        <f t="shared" si="18"/>
        <v>#REF!</v>
      </c>
      <c r="L41" s="123" t="e">
        <f t="shared" si="19"/>
        <v>#REF!</v>
      </c>
      <c r="M41" s="123" t="e">
        <f t="shared" si="20"/>
        <v>#REF!</v>
      </c>
      <c r="N41" s="124" t="e">
        <f t="shared" si="21"/>
        <v>#REF!</v>
      </c>
    </row>
    <row r="42" spans="2:16">
      <c r="B42" s="122">
        <v>11</v>
      </c>
      <c r="C42" s="121"/>
      <c r="D42" s="123" t="e">
        <f t="shared" si="14"/>
        <v>#REF!</v>
      </c>
      <c r="E42" s="123" t="e">
        <f t="shared" si="15"/>
        <v>#REF!</v>
      </c>
      <c r="F42" s="123" t="e">
        <f t="shared" si="16"/>
        <v>#REF!</v>
      </c>
      <c r="G42" s="124" t="e">
        <f t="shared" si="17"/>
        <v>#REF!</v>
      </c>
      <c r="H42" s="73"/>
      <c r="I42" s="122">
        <v>61</v>
      </c>
      <c r="J42" s="125"/>
      <c r="K42" s="123" t="e">
        <f t="shared" si="18"/>
        <v>#REF!</v>
      </c>
      <c r="L42" s="123" t="e">
        <f t="shared" si="19"/>
        <v>#REF!</v>
      </c>
      <c r="M42" s="123" t="e">
        <f t="shared" si="20"/>
        <v>#REF!</v>
      </c>
      <c r="N42" s="124" t="e">
        <f t="shared" si="21"/>
        <v>#REF!</v>
      </c>
    </row>
    <row r="43" spans="2:16">
      <c r="B43" s="122">
        <v>12</v>
      </c>
      <c r="C43" s="121"/>
      <c r="D43" s="123" t="e">
        <f t="shared" si="14"/>
        <v>#REF!</v>
      </c>
      <c r="E43" s="123" t="e">
        <f t="shared" si="15"/>
        <v>#REF!</v>
      </c>
      <c r="F43" s="123" t="e">
        <f t="shared" si="16"/>
        <v>#REF!</v>
      </c>
      <c r="G43" s="124" t="e">
        <f t="shared" si="17"/>
        <v>#REF!</v>
      </c>
      <c r="H43" s="73"/>
      <c r="I43" s="122">
        <v>62</v>
      </c>
      <c r="J43" s="125"/>
      <c r="K43" s="123" t="e">
        <f t="shared" si="18"/>
        <v>#REF!</v>
      </c>
      <c r="L43" s="123" t="e">
        <f t="shared" si="19"/>
        <v>#REF!</v>
      </c>
      <c r="M43" s="123" t="e">
        <f t="shared" si="20"/>
        <v>#REF!</v>
      </c>
      <c r="N43" s="124" t="e">
        <f t="shared" si="21"/>
        <v>#REF!</v>
      </c>
    </row>
    <row r="44" spans="2:16">
      <c r="B44" s="122">
        <v>13</v>
      </c>
      <c r="C44" s="121"/>
      <c r="D44" s="123" t="e">
        <f t="shared" si="14"/>
        <v>#REF!</v>
      </c>
      <c r="E44" s="123" t="e">
        <f t="shared" si="15"/>
        <v>#REF!</v>
      </c>
      <c r="F44" s="123" t="e">
        <f t="shared" si="16"/>
        <v>#REF!</v>
      </c>
      <c r="G44" s="124" t="e">
        <f t="shared" si="17"/>
        <v>#REF!</v>
      </c>
      <c r="H44" s="73"/>
      <c r="I44" s="122">
        <v>63</v>
      </c>
      <c r="J44" s="125"/>
      <c r="K44" s="123" t="e">
        <f t="shared" si="18"/>
        <v>#REF!</v>
      </c>
      <c r="L44" s="123" t="e">
        <f t="shared" si="19"/>
        <v>#REF!</v>
      </c>
      <c r="M44" s="123" t="e">
        <f t="shared" si="20"/>
        <v>#REF!</v>
      </c>
      <c r="N44" s="124" t="e">
        <f t="shared" si="21"/>
        <v>#REF!</v>
      </c>
    </row>
    <row r="45" spans="2:16">
      <c r="B45" s="122">
        <v>14</v>
      </c>
      <c r="C45" s="121"/>
      <c r="D45" s="123" t="e">
        <f t="shared" si="14"/>
        <v>#REF!</v>
      </c>
      <c r="E45" s="123" t="e">
        <f t="shared" si="15"/>
        <v>#REF!</v>
      </c>
      <c r="F45" s="123" t="e">
        <f t="shared" si="16"/>
        <v>#REF!</v>
      </c>
      <c r="G45" s="124" t="e">
        <f t="shared" si="17"/>
        <v>#REF!</v>
      </c>
      <c r="H45" s="73"/>
      <c r="I45" s="122">
        <v>64</v>
      </c>
      <c r="J45" s="125"/>
      <c r="K45" s="123" t="e">
        <f t="shared" si="18"/>
        <v>#REF!</v>
      </c>
      <c r="L45" s="123" t="e">
        <f t="shared" si="19"/>
        <v>#REF!</v>
      </c>
      <c r="M45" s="123" t="e">
        <f t="shared" si="20"/>
        <v>#REF!</v>
      </c>
      <c r="N45" s="124" t="e">
        <f t="shared" si="21"/>
        <v>#REF!</v>
      </c>
    </row>
    <row r="46" spans="2:16">
      <c r="B46" s="122">
        <v>15</v>
      </c>
      <c r="C46" s="121"/>
      <c r="D46" s="123" t="e">
        <f t="shared" si="14"/>
        <v>#REF!</v>
      </c>
      <c r="E46" s="123" t="e">
        <f t="shared" si="15"/>
        <v>#REF!</v>
      </c>
      <c r="F46" s="123" t="e">
        <f t="shared" si="16"/>
        <v>#REF!</v>
      </c>
      <c r="G46" s="124" t="e">
        <f t="shared" si="17"/>
        <v>#REF!</v>
      </c>
      <c r="H46" s="73"/>
      <c r="I46" s="122">
        <v>65</v>
      </c>
      <c r="J46" s="125"/>
      <c r="K46" s="123" t="e">
        <f t="shared" si="18"/>
        <v>#REF!</v>
      </c>
      <c r="L46" s="123" t="e">
        <f t="shared" si="19"/>
        <v>#REF!</v>
      </c>
      <c r="M46" s="123" t="e">
        <f t="shared" si="20"/>
        <v>#REF!</v>
      </c>
      <c r="N46" s="124" t="e">
        <f t="shared" si="21"/>
        <v>#REF!</v>
      </c>
    </row>
    <row r="47" spans="2:16">
      <c r="B47" s="122">
        <v>16</v>
      </c>
      <c r="C47" s="121"/>
      <c r="D47" s="123" t="e">
        <f t="shared" si="14"/>
        <v>#REF!</v>
      </c>
      <c r="E47" s="123" t="e">
        <f t="shared" si="15"/>
        <v>#REF!</v>
      </c>
      <c r="F47" s="123" t="e">
        <f t="shared" si="16"/>
        <v>#REF!</v>
      </c>
      <c r="G47" s="124" t="e">
        <f t="shared" si="17"/>
        <v>#REF!</v>
      </c>
      <c r="H47" s="73"/>
      <c r="I47" s="122">
        <v>66</v>
      </c>
      <c r="J47" s="125"/>
      <c r="K47" s="123" t="e">
        <f t="shared" si="18"/>
        <v>#REF!</v>
      </c>
      <c r="L47" s="123" t="e">
        <f t="shared" si="19"/>
        <v>#REF!</v>
      </c>
      <c r="M47" s="123" t="e">
        <f t="shared" si="20"/>
        <v>#REF!</v>
      </c>
      <c r="N47" s="124" t="e">
        <f t="shared" si="21"/>
        <v>#REF!</v>
      </c>
    </row>
    <row r="48" spans="2:16">
      <c r="B48" s="122">
        <v>17</v>
      </c>
      <c r="C48" s="121"/>
      <c r="D48" s="123" t="e">
        <f t="shared" si="14"/>
        <v>#REF!</v>
      </c>
      <c r="E48" s="123" t="e">
        <f t="shared" si="15"/>
        <v>#REF!</v>
      </c>
      <c r="F48" s="123" t="e">
        <f t="shared" si="16"/>
        <v>#REF!</v>
      </c>
      <c r="G48" s="124" t="e">
        <f t="shared" si="17"/>
        <v>#REF!</v>
      </c>
      <c r="H48" s="73"/>
      <c r="I48" s="122">
        <v>67</v>
      </c>
      <c r="J48" s="125"/>
      <c r="K48" s="123" t="e">
        <f t="shared" si="18"/>
        <v>#REF!</v>
      </c>
      <c r="L48" s="123" t="e">
        <f t="shared" si="19"/>
        <v>#REF!</v>
      </c>
      <c r="M48" s="123" t="e">
        <f t="shared" si="20"/>
        <v>#REF!</v>
      </c>
      <c r="N48" s="124" t="e">
        <f t="shared" si="21"/>
        <v>#REF!</v>
      </c>
    </row>
    <row r="49" spans="2:14">
      <c r="B49" s="122">
        <v>18</v>
      </c>
      <c r="C49" s="126"/>
      <c r="D49" s="123" t="e">
        <f t="shared" si="14"/>
        <v>#REF!</v>
      </c>
      <c r="E49" s="123" t="e">
        <f t="shared" si="15"/>
        <v>#REF!</v>
      </c>
      <c r="F49" s="123" t="e">
        <f t="shared" si="16"/>
        <v>#REF!</v>
      </c>
      <c r="G49" s="124" t="e">
        <f t="shared" si="17"/>
        <v>#REF!</v>
      </c>
      <c r="H49" s="73"/>
      <c r="I49" s="122">
        <v>68</v>
      </c>
      <c r="J49" s="125"/>
      <c r="K49" s="123" t="e">
        <f t="shared" si="18"/>
        <v>#REF!</v>
      </c>
      <c r="L49" s="123" t="e">
        <f t="shared" si="19"/>
        <v>#REF!</v>
      </c>
      <c r="M49" s="123" t="e">
        <f t="shared" si="20"/>
        <v>#REF!</v>
      </c>
      <c r="N49" s="124" t="e">
        <f t="shared" si="21"/>
        <v>#REF!</v>
      </c>
    </row>
    <row r="50" spans="2:14">
      <c r="B50" s="122">
        <v>19</v>
      </c>
      <c r="C50" s="126"/>
      <c r="D50" s="123" t="e">
        <f t="shared" si="14"/>
        <v>#REF!</v>
      </c>
      <c r="E50" s="123" t="e">
        <f t="shared" si="15"/>
        <v>#REF!</v>
      </c>
      <c r="F50" s="123" t="e">
        <f t="shared" si="16"/>
        <v>#REF!</v>
      </c>
      <c r="G50" s="124" t="e">
        <f t="shared" si="17"/>
        <v>#REF!</v>
      </c>
      <c r="H50" s="73"/>
      <c r="I50" s="122">
        <v>69</v>
      </c>
      <c r="J50" s="125"/>
      <c r="K50" s="123" t="e">
        <f t="shared" si="18"/>
        <v>#REF!</v>
      </c>
      <c r="L50" s="123" t="e">
        <f t="shared" si="19"/>
        <v>#REF!</v>
      </c>
      <c r="M50" s="123" t="e">
        <f t="shared" si="20"/>
        <v>#REF!</v>
      </c>
      <c r="N50" s="124" t="e">
        <f t="shared" si="21"/>
        <v>#REF!</v>
      </c>
    </row>
    <row r="51" spans="2:14">
      <c r="B51" s="122">
        <v>20</v>
      </c>
      <c r="C51" s="126"/>
      <c r="D51" s="123" t="e">
        <f t="shared" si="14"/>
        <v>#REF!</v>
      </c>
      <c r="E51" s="123" t="e">
        <f t="shared" si="15"/>
        <v>#REF!</v>
      </c>
      <c r="F51" s="123" t="e">
        <f t="shared" si="16"/>
        <v>#REF!</v>
      </c>
      <c r="G51" s="124" t="e">
        <f t="shared" si="17"/>
        <v>#REF!</v>
      </c>
      <c r="H51" s="73"/>
      <c r="I51" s="122">
        <v>70</v>
      </c>
      <c r="J51" s="125"/>
      <c r="K51" s="123" t="e">
        <f t="shared" si="18"/>
        <v>#REF!</v>
      </c>
      <c r="L51" s="123" t="e">
        <f t="shared" si="19"/>
        <v>#REF!</v>
      </c>
      <c r="M51" s="123" t="e">
        <f t="shared" si="20"/>
        <v>#REF!</v>
      </c>
      <c r="N51" s="124" t="e">
        <f t="shared" si="21"/>
        <v>#REF!</v>
      </c>
    </row>
    <row r="52" spans="2:14">
      <c r="B52" s="122">
        <v>21</v>
      </c>
      <c r="C52" s="126"/>
      <c r="D52" s="123" t="e">
        <f t="shared" si="14"/>
        <v>#REF!</v>
      </c>
      <c r="E52" s="123" t="e">
        <f t="shared" si="15"/>
        <v>#REF!</v>
      </c>
      <c r="F52" s="123" t="e">
        <f t="shared" si="16"/>
        <v>#REF!</v>
      </c>
      <c r="G52" s="124" t="e">
        <f t="shared" si="17"/>
        <v>#REF!</v>
      </c>
      <c r="H52" s="73"/>
      <c r="I52" s="122">
        <v>71</v>
      </c>
      <c r="J52" s="125"/>
      <c r="K52" s="123" t="e">
        <f t="shared" si="18"/>
        <v>#REF!</v>
      </c>
      <c r="L52" s="123" t="e">
        <f t="shared" si="19"/>
        <v>#REF!</v>
      </c>
      <c r="M52" s="123" t="e">
        <f t="shared" si="20"/>
        <v>#REF!</v>
      </c>
      <c r="N52" s="124" t="e">
        <f t="shared" si="21"/>
        <v>#REF!</v>
      </c>
    </row>
    <row r="53" spans="2:14">
      <c r="B53" s="122">
        <v>22</v>
      </c>
      <c r="C53" s="126"/>
      <c r="D53" s="123" t="e">
        <f t="shared" si="14"/>
        <v>#REF!</v>
      </c>
      <c r="E53" s="123" t="e">
        <f t="shared" si="15"/>
        <v>#REF!</v>
      </c>
      <c r="F53" s="123" t="e">
        <f t="shared" si="16"/>
        <v>#REF!</v>
      </c>
      <c r="G53" s="124" t="e">
        <f t="shared" si="17"/>
        <v>#REF!</v>
      </c>
      <c r="H53" s="73"/>
      <c r="I53" s="122">
        <v>72</v>
      </c>
      <c r="J53" s="125"/>
      <c r="K53" s="123" t="e">
        <f t="shared" si="18"/>
        <v>#REF!</v>
      </c>
      <c r="L53" s="123" t="e">
        <f t="shared" si="19"/>
        <v>#REF!</v>
      </c>
      <c r="M53" s="123" t="e">
        <f t="shared" si="20"/>
        <v>#REF!</v>
      </c>
      <c r="N53" s="124" t="e">
        <f t="shared" si="21"/>
        <v>#REF!</v>
      </c>
    </row>
    <row r="54" spans="2:14">
      <c r="B54" s="122">
        <v>23</v>
      </c>
      <c r="C54" s="126"/>
      <c r="D54" s="123" t="e">
        <f t="shared" si="14"/>
        <v>#REF!</v>
      </c>
      <c r="E54" s="123" t="e">
        <f t="shared" si="15"/>
        <v>#REF!</v>
      </c>
      <c r="F54" s="123" t="e">
        <f t="shared" si="16"/>
        <v>#REF!</v>
      </c>
      <c r="G54" s="124" t="e">
        <f t="shared" si="17"/>
        <v>#REF!</v>
      </c>
      <c r="H54" s="73"/>
      <c r="I54" s="122">
        <v>73</v>
      </c>
      <c r="J54" s="125"/>
      <c r="K54" s="123" t="e">
        <f t="shared" si="18"/>
        <v>#REF!</v>
      </c>
      <c r="L54" s="123" t="e">
        <f t="shared" si="19"/>
        <v>#REF!</v>
      </c>
      <c r="M54" s="123" t="e">
        <f t="shared" si="20"/>
        <v>#REF!</v>
      </c>
      <c r="N54" s="124" t="e">
        <f t="shared" si="21"/>
        <v>#REF!</v>
      </c>
    </row>
    <row r="55" spans="2:14">
      <c r="B55" s="122">
        <v>24</v>
      </c>
      <c r="C55" s="126"/>
      <c r="D55" s="123" t="e">
        <f t="shared" si="14"/>
        <v>#REF!</v>
      </c>
      <c r="E55" s="123" t="e">
        <f t="shared" si="15"/>
        <v>#REF!</v>
      </c>
      <c r="F55" s="123" t="e">
        <f t="shared" si="16"/>
        <v>#REF!</v>
      </c>
      <c r="G55" s="124" t="e">
        <f t="shared" si="17"/>
        <v>#REF!</v>
      </c>
      <c r="H55" s="73"/>
      <c r="I55" s="122">
        <v>74</v>
      </c>
      <c r="J55" s="125"/>
      <c r="K55" s="123" t="e">
        <f t="shared" si="18"/>
        <v>#REF!</v>
      </c>
      <c r="L55" s="123" t="e">
        <f t="shared" si="19"/>
        <v>#REF!</v>
      </c>
      <c r="M55" s="123" t="e">
        <f t="shared" si="20"/>
        <v>#REF!</v>
      </c>
      <c r="N55" s="124" t="e">
        <f t="shared" si="21"/>
        <v>#REF!</v>
      </c>
    </row>
    <row r="56" spans="2:14">
      <c r="B56" s="122">
        <v>25</v>
      </c>
      <c r="C56" s="126"/>
      <c r="D56" s="123" t="e">
        <f t="shared" si="14"/>
        <v>#REF!</v>
      </c>
      <c r="E56" s="123" t="e">
        <f t="shared" si="15"/>
        <v>#REF!</v>
      </c>
      <c r="F56" s="123" t="e">
        <f t="shared" si="16"/>
        <v>#REF!</v>
      </c>
      <c r="G56" s="124" t="e">
        <f t="shared" si="17"/>
        <v>#REF!</v>
      </c>
      <c r="H56" s="73"/>
      <c r="I56" s="122">
        <v>75</v>
      </c>
      <c r="J56" s="125"/>
      <c r="K56" s="123" t="e">
        <f t="shared" si="18"/>
        <v>#REF!</v>
      </c>
      <c r="L56" s="123" t="e">
        <f t="shared" si="19"/>
        <v>#REF!</v>
      </c>
      <c r="M56" s="123" t="e">
        <f t="shared" si="20"/>
        <v>#REF!</v>
      </c>
      <c r="N56" s="124" t="e">
        <f t="shared" si="21"/>
        <v>#REF!</v>
      </c>
    </row>
    <row r="57" spans="2:14">
      <c r="B57" s="122">
        <v>26</v>
      </c>
      <c r="C57" s="126"/>
      <c r="D57" s="123" t="e">
        <f t="shared" si="14"/>
        <v>#REF!</v>
      </c>
      <c r="E57" s="123" t="e">
        <f t="shared" si="15"/>
        <v>#REF!</v>
      </c>
      <c r="F57" s="123" t="e">
        <f t="shared" si="16"/>
        <v>#REF!</v>
      </c>
      <c r="G57" s="124" t="e">
        <f t="shared" si="17"/>
        <v>#REF!</v>
      </c>
      <c r="H57" s="73"/>
      <c r="I57" s="122">
        <v>76</v>
      </c>
      <c r="J57" s="125"/>
      <c r="K57" s="123" t="e">
        <f t="shared" si="18"/>
        <v>#REF!</v>
      </c>
      <c r="L57" s="123" t="e">
        <f t="shared" si="19"/>
        <v>#REF!</v>
      </c>
      <c r="M57" s="123" t="e">
        <f t="shared" si="20"/>
        <v>#REF!</v>
      </c>
      <c r="N57" s="124" t="e">
        <f t="shared" si="21"/>
        <v>#REF!</v>
      </c>
    </row>
    <row r="58" spans="2:14">
      <c r="B58" s="122">
        <v>27</v>
      </c>
      <c r="C58" s="126"/>
      <c r="D58" s="123" t="e">
        <f t="shared" si="14"/>
        <v>#REF!</v>
      </c>
      <c r="E58" s="123" t="e">
        <f t="shared" si="15"/>
        <v>#REF!</v>
      </c>
      <c r="F58" s="123" t="e">
        <f t="shared" si="16"/>
        <v>#REF!</v>
      </c>
      <c r="G58" s="124" t="e">
        <f t="shared" si="17"/>
        <v>#REF!</v>
      </c>
      <c r="H58" s="73"/>
      <c r="I58" s="122">
        <v>77</v>
      </c>
      <c r="J58" s="125"/>
      <c r="K58" s="123" t="e">
        <f t="shared" si="18"/>
        <v>#REF!</v>
      </c>
      <c r="L58" s="123" t="e">
        <f t="shared" si="19"/>
        <v>#REF!</v>
      </c>
      <c r="M58" s="123" t="e">
        <f t="shared" si="20"/>
        <v>#REF!</v>
      </c>
      <c r="N58" s="124" t="e">
        <f t="shared" si="21"/>
        <v>#REF!</v>
      </c>
    </row>
    <row r="59" spans="2:14">
      <c r="B59" s="122">
        <v>28</v>
      </c>
      <c r="C59" s="126"/>
      <c r="D59" s="123" t="e">
        <f t="shared" si="14"/>
        <v>#REF!</v>
      </c>
      <c r="E59" s="123" t="e">
        <f t="shared" si="15"/>
        <v>#REF!</v>
      </c>
      <c r="F59" s="123" t="e">
        <f t="shared" si="16"/>
        <v>#REF!</v>
      </c>
      <c r="G59" s="124" t="e">
        <f t="shared" si="17"/>
        <v>#REF!</v>
      </c>
      <c r="H59" s="73"/>
      <c r="I59" s="122">
        <v>78</v>
      </c>
      <c r="J59" s="125"/>
      <c r="K59" s="123" t="e">
        <f t="shared" si="18"/>
        <v>#REF!</v>
      </c>
      <c r="L59" s="123" t="e">
        <f t="shared" si="19"/>
        <v>#REF!</v>
      </c>
      <c r="M59" s="123" t="e">
        <f t="shared" si="20"/>
        <v>#REF!</v>
      </c>
      <c r="N59" s="124" t="e">
        <f t="shared" si="21"/>
        <v>#REF!</v>
      </c>
    </row>
    <row r="60" spans="2:14">
      <c r="B60" s="122">
        <v>29</v>
      </c>
      <c r="C60" s="126"/>
      <c r="D60" s="123" t="e">
        <f t="shared" si="14"/>
        <v>#REF!</v>
      </c>
      <c r="E60" s="123" t="e">
        <f t="shared" si="15"/>
        <v>#REF!</v>
      </c>
      <c r="F60" s="123" t="e">
        <f t="shared" si="16"/>
        <v>#REF!</v>
      </c>
      <c r="G60" s="124" t="e">
        <f t="shared" si="17"/>
        <v>#REF!</v>
      </c>
      <c r="H60" s="73"/>
      <c r="I60" s="122">
        <v>79</v>
      </c>
      <c r="J60" s="125"/>
      <c r="K60" s="123" t="e">
        <f t="shared" si="18"/>
        <v>#REF!</v>
      </c>
      <c r="L60" s="123" t="e">
        <f t="shared" si="19"/>
        <v>#REF!</v>
      </c>
      <c r="M60" s="123" t="e">
        <f t="shared" si="20"/>
        <v>#REF!</v>
      </c>
      <c r="N60" s="124" t="e">
        <f t="shared" si="21"/>
        <v>#REF!</v>
      </c>
    </row>
    <row r="61" spans="2:14">
      <c r="B61" s="122">
        <v>30</v>
      </c>
      <c r="C61" s="126"/>
      <c r="D61" s="123" t="e">
        <f t="shared" si="14"/>
        <v>#REF!</v>
      </c>
      <c r="E61" s="123" t="e">
        <f t="shared" si="15"/>
        <v>#REF!</v>
      </c>
      <c r="F61" s="123" t="e">
        <f t="shared" si="16"/>
        <v>#REF!</v>
      </c>
      <c r="G61" s="124" t="e">
        <f t="shared" si="17"/>
        <v>#REF!</v>
      </c>
      <c r="H61" s="73"/>
      <c r="I61" s="122">
        <v>80</v>
      </c>
      <c r="J61" s="125"/>
      <c r="K61" s="123" t="e">
        <f t="shared" si="18"/>
        <v>#REF!</v>
      </c>
      <c r="L61" s="123" t="e">
        <f t="shared" si="19"/>
        <v>#REF!</v>
      </c>
      <c r="M61" s="123" t="e">
        <f t="shared" si="20"/>
        <v>#REF!</v>
      </c>
      <c r="N61" s="124" t="e">
        <f t="shared" si="21"/>
        <v>#REF!</v>
      </c>
    </row>
    <row r="62" spans="2:14">
      <c r="B62" s="122">
        <v>31</v>
      </c>
      <c r="C62" s="126"/>
      <c r="D62" s="123" t="e">
        <f t="shared" si="14"/>
        <v>#REF!</v>
      </c>
      <c r="E62" s="123" t="e">
        <f t="shared" si="15"/>
        <v>#REF!</v>
      </c>
      <c r="F62" s="123" t="e">
        <f t="shared" si="16"/>
        <v>#REF!</v>
      </c>
      <c r="G62" s="124" t="e">
        <f t="shared" si="17"/>
        <v>#REF!</v>
      </c>
      <c r="H62" s="73"/>
      <c r="I62" s="122">
        <v>81</v>
      </c>
      <c r="J62" s="125"/>
      <c r="K62" s="123" t="e">
        <f t="shared" si="18"/>
        <v>#REF!</v>
      </c>
      <c r="L62" s="123" t="e">
        <f t="shared" si="19"/>
        <v>#REF!</v>
      </c>
      <c r="M62" s="123" t="e">
        <f t="shared" si="20"/>
        <v>#REF!</v>
      </c>
      <c r="N62" s="124" t="e">
        <f t="shared" si="21"/>
        <v>#REF!</v>
      </c>
    </row>
    <row r="63" spans="2:14">
      <c r="B63" s="122">
        <v>32</v>
      </c>
      <c r="C63" s="125"/>
      <c r="D63" s="123" t="e">
        <f t="shared" si="14"/>
        <v>#REF!</v>
      </c>
      <c r="E63" s="123" t="e">
        <f t="shared" si="15"/>
        <v>#REF!</v>
      </c>
      <c r="F63" s="123" t="e">
        <f t="shared" si="16"/>
        <v>#REF!</v>
      </c>
      <c r="G63" s="124" t="e">
        <f t="shared" si="17"/>
        <v>#REF!</v>
      </c>
      <c r="H63" s="73"/>
      <c r="I63" s="122">
        <v>82</v>
      </c>
      <c r="J63" s="125"/>
      <c r="K63" s="123" t="e">
        <f t="shared" si="18"/>
        <v>#REF!</v>
      </c>
      <c r="L63" s="123" t="e">
        <f t="shared" si="19"/>
        <v>#REF!</v>
      </c>
      <c r="M63" s="123" t="e">
        <f t="shared" si="20"/>
        <v>#REF!</v>
      </c>
      <c r="N63" s="124" t="e">
        <f t="shared" si="21"/>
        <v>#REF!</v>
      </c>
    </row>
    <row r="64" spans="2:14">
      <c r="B64" s="122">
        <v>33</v>
      </c>
      <c r="C64" s="125"/>
      <c r="D64" s="123" t="e">
        <f t="shared" si="14"/>
        <v>#REF!</v>
      </c>
      <c r="E64" s="123" t="e">
        <f t="shared" si="15"/>
        <v>#REF!</v>
      </c>
      <c r="F64" s="123" t="e">
        <f t="shared" si="16"/>
        <v>#REF!</v>
      </c>
      <c r="G64" s="124" t="e">
        <f t="shared" si="17"/>
        <v>#REF!</v>
      </c>
      <c r="H64" s="73"/>
      <c r="I64" s="122">
        <v>83</v>
      </c>
      <c r="J64" s="125"/>
      <c r="K64" s="123" t="e">
        <f t="shared" si="18"/>
        <v>#REF!</v>
      </c>
      <c r="L64" s="123" t="e">
        <f t="shared" si="19"/>
        <v>#REF!</v>
      </c>
      <c r="M64" s="123" t="e">
        <f t="shared" si="20"/>
        <v>#REF!</v>
      </c>
      <c r="N64" s="124" t="e">
        <f t="shared" si="21"/>
        <v>#REF!</v>
      </c>
    </row>
    <row r="65" spans="2:14">
      <c r="B65" s="122">
        <v>34</v>
      </c>
      <c r="C65" s="125"/>
      <c r="D65" s="123" t="e">
        <f t="shared" si="14"/>
        <v>#REF!</v>
      </c>
      <c r="E65" s="123" t="e">
        <f t="shared" si="15"/>
        <v>#REF!</v>
      </c>
      <c r="F65" s="123" t="e">
        <f t="shared" si="16"/>
        <v>#REF!</v>
      </c>
      <c r="G65" s="124" t="e">
        <f t="shared" si="17"/>
        <v>#REF!</v>
      </c>
      <c r="H65" s="73"/>
      <c r="I65" s="122">
        <v>84</v>
      </c>
      <c r="J65" s="125"/>
      <c r="K65" s="123" t="e">
        <f t="shared" si="18"/>
        <v>#REF!</v>
      </c>
      <c r="L65" s="123" t="e">
        <f t="shared" si="19"/>
        <v>#REF!</v>
      </c>
      <c r="M65" s="123" t="e">
        <f t="shared" si="20"/>
        <v>#REF!</v>
      </c>
      <c r="N65" s="124" t="e">
        <f t="shared" si="21"/>
        <v>#REF!</v>
      </c>
    </row>
    <row r="66" spans="2:14">
      <c r="B66" s="122">
        <v>35</v>
      </c>
      <c r="C66" s="125"/>
      <c r="D66" s="123" t="e">
        <f t="shared" si="14"/>
        <v>#REF!</v>
      </c>
      <c r="E66" s="123" t="e">
        <f t="shared" si="15"/>
        <v>#REF!</v>
      </c>
      <c r="F66" s="123" t="e">
        <f t="shared" si="16"/>
        <v>#REF!</v>
      </c>
      <c r="G66" s="124" t="e">
        <f t="shared" si="17"/>
        <v>#REF!</v>
      </c>
      <c r="H66" s="73"/>
      <c r="I66" s="122">
        <v>85</v>
      </c>
      <c r="J66" s="125"/>
      <c r="K66" s="123" t="e">
        <f t="shared" si="18"/>
        <v>#REF!</v>
      </c>
      <c r="L66" s="123" t="e">
        <f t="shared" si="19"/>
        <v>#REF!</v>
      </c>
      <c r="M66" s="123" t="e">
        <f t="shared" si="20"/>
        <v>#REF!</v>
      </c>
      <c r="N66" s="124" t="e">
        <f t="shared" si="21"/>
        <v>#REF!</v>
      </c>
    </row>
    <row r="67" spans="2:14">
      <c r="B67" s="122">
        <v>36</v>
      </c>
      <c r="C67" s="125"/>
      <c r="D67" s="123" t="e">
        <f t="shared" si="14"/>
        <v>#REF!</v>
      </c>
      <c r="E67" s="123" t="e">
        <f t="shared" si="15"/>
        <v>#REF!</v>
      </c>
      <c r="F67" s="123" t="e">
        <f t="shared" si="16"/>
        <v>#REF!</v>
      </c>
      <c r="G67" s="124" t="e">
        <f t="shared" si="17"/>
        <v>#REF!</v>
      </c>
      <c r="H67" s="73"/>
      <c r="I67" s="122">
        <v>86</v>
      </c>
      <c r="J67" s="125"/>
      <c r="K67" s="123" t="e">
        <f t="shared" si="18"/>
        <v>#REF!</v>
      </c>
      <c r="L67" s="123" t="e">
        <f t="shared" si="19"/>
        <v>#REF!</v>
      </c>
      <c r="M67" s="123" t="e">
        <f t="shared" si="20"/>
        <v>#REF!</v>
      </c>
      <c r="N67" s="124" t="e">
        <f t="shared" si="21"/>
        <v>#REF!</v>
      </c>
    </row>
    <row r="68" spans="2:14">
      <c r="B68" s="122">
        <v>37</v>
      </c>
      <c r="C68" s="125"/>
      <c r="D68" s="123" t="e">
        <f t="shared" si="14"/>
        <v>#REF!</v>
      </c>
      <c r="E68" s="123" t="e">
        <f t="shared" si="15"/>
        <v>#REF!</v>
      </c>
      <c r="F68" s="123" t="e">
        <f t="shared" si="16"/>
        <v>#REF!</v>
      </c>
      <c r="G68" s="124" t="e">
        <f t="shared" si="17"/>
        <v>#REF!</v>
      </c>
      <c r="H68" s="73"/>
      <c r="I68" s="122">
        <v>87</v>
      </c>
      <c r="J68" s="125"/>
      <c r="K68" s="123" t="e">
        <f t="shared" si="18"/>
        <v>#REF!</v>
      </c>
      <c r="L68" s="123" t="e">
        <f t="shared" si="19"/>
        <v>#REF!</v>
      </c>
      <c r="M68" s="123" t="e">
        <f t="shared" si="20"/>
        <v>#REF!</v>
      </c>
      <c r="N68" s="124" t="e">
        <f t="shared" si="21"/>
        <v>#REF!</v>
      </c>
    </row>
    <row r="69" spans="2:14">
      <c r="B69" s="122">
        <v>38</v>
      </c>
      <c r="C69" s="125"/>
      <c r="D69" s="123" t="e">
        <f t="shared" si="14"/>
        <v>#REF!</v>
      </c>
      <c r="E69" s="123" t="e">
        <f t="shared" si="15"/>
        <v>#REF!</v>
      </c>
      <c r="F69" s="123" t="e">
        <f t="shared" si="16"/>
        <v>#REF!</v>
      </c>
      <c r="G69" s="124" t="e">
        <f t="shared" si="17"/>
        <v>#REF!</v>
      </c>
      <c r="H69" s="73"/>
      <c r="I69" s="122">
        <v>88</v>
      </c>
      <c r="J69" s="125"/>
      <c r="K69" s="123" t="e">
        <f t="shared" si="18"/>
        <v>#REF!</v>
      </c>
      <c r="L69" s="123" t="e">
        <f t="shared" si="19"/>
        <v>#REF!</v>
      </c>
      <c r="M69" s="123" t="e">
        <f t="shared" si="20"/>
        <v>#REF!</v>
      </c>
      <c r="N69" s="124" t="e">
        <f t="shared" si="21"/>
        <v>#REF!</v>
      </c>
    </row>
    <row r="70" spans="2:14">
      <c r="B70" s="122">
        <v>39</v>
      </c>
      <c r="C70" s="125"/>
      <c r="D70" s="123" t="e">
        <f t="shared" si="14"/>
        <v>#REF!</v>
      </c>
      <c r="E70" s="123" t="e">
        <f t="shared" si="15"/>
        <v>#REF!</v>
      </c>
      <c r="F70" s="123" t="e">
        <f t="shared" si="16"/>
        <v>#REF!</v>
      </c>
      <c r="G70" s="124" t="e">
        <f t="shared" si="17"/>
        <v>#REF!</v>
      </c>
      <c r="H70" s="73"/>
      <c r="I70" s="122">
        <v>89</v>
      </c>
      <c r="J70" s="125"/>
      <c r="K70" s="123" t="e">
        <f t="shared" si="18"/>
        <v>#REF!</v>
      </c>
      <c r="L70" s="123" t="e">
        <f t="shared" si="19"/>
        <v>#REF!</v>
      </c>
      <c r="M70" s="123" t="e">
        <f t="shared" si="20"/>
        <v>#REF!</v>
      </c>
      <c r="N70" s="124" t="e">
        <f t="shared" si="21"/>
        <v>#REF!</v>
      </c>
    </row>
    <row r="71" spans="2:14">
      <c r="B71" s="122">
        <v>40</v>
      </c>
      <c r="C71" s="125"/>
      <c r="D71" s="123" t="e">
        <f t="shared" si="14"/>
        <v>#REF!</v>
      </c>
      <c r="E71" s="123" t="e">
        <f t="shared" si="15"/>
        <v>#REF!</v>
      </c>
      <c r="F71" s="123" t="e">
        <f t="shared" si="16"/>
        <v>#REF!</v>
      </c>
      <c r="G71" s="124" t="e">
        <f t="shared" si="17"/>
        <v>#REF!</v>
      </c>
      <c r="H71" s="73"/>
      <c r="I71" s="122">
        <v>90</v>
      </c>
      <c r="J71" s="125"/>
      <c r="K71" s="123" t="e">
        <f t="shared" si="18"/>
        <v>#REF!</v>
      </c>
      <c r="L71" s="123" t="e">
        <f t="shared" si="19"/>
        <v>#REF!</v>
      </c>
      <c r="M71" s="123" t="e">
        <f t="shared" si="20"/>
        <v>#REF!</v>
      </c>
      <c r="N71" s="124" t="e">
        <f t="shared" si="21"/>
        <v>#REF!</v>
      </c>
    </row>
    <row r="72" spans="2:14">
      <c r="B72" s="122">
        <v>41</v>
      </c>
      <c r="C72" s="125"/>
      <c r="D72" s="123" t="e">
        <f t="shared" si="14"/>
        <v>#REF!</v>
      </c>
      <c r="E72" s="123" t="e">
        <f t="shared" si="15"/>
        <v>#REF!</v>
      </c>
      <c r="F72" s="123" t="e">
        <f t="shared" si="16"/>
        <v>#REF!</v>
      </c>
      <c r="G72" s="124" t="e">
        <f t="shared" si="17"/>
        <v>#REF!</v>
      </c>
      <c r="H72" s="73"/>
      <c r="I72" s="122">
        <v>91</v>
      </c>
      <c r="J72" s="125"/>
      <c r="K72" s="123" t="e">
        <f t="shared" si="18"/>
        <v>#REF!</v>
      </c>
      <c r="L72" s="123" t="e">
        <f t="shared" si="19"/>
        <v>#REF!</v>
      </c>
      <c r="M72" s="123" t="e">
        <f t="shared" si="20"/>
        <v>#REF!</v>
      </c>
      <c r="N72" s="124" t="e">
        <f t="shared" si="21"/>
        <v>#REF!</v>
      </c>
    </row>
    <row r="73" spans="2:14">
      <c r="B73" s="122">
        <v>42</v>
      </c>
      <c r="C73" s="125"/>
      <c r="D73" s="123" t="e">
        <f t="shared" si="14"/>
        <v>#REF!</v>
      </c>
      <c r="E73" s="123" t="e">
        <f t="shared" si="15"/>
        <v>#REF!</v>
      </c>
      <c r="F73" s="123" t="e">
        <f t="shared" si="16"/>
        <v>#REF!</v>
      </c>
      <c r="G73" s="124" t="e">
        <f t="shared" si="17"/>
        <v>#REF!</v>
      </c>
      <c r="H73" s="73"/>
      <c r="I73" s="122">
        <v>92</v>
      </c>
      <c r="J73" s="125"/>
      <c r="K73" s="123" t="e">
        <f t="shared" si="18"/>
        <v>#REF!</v>
      </c>
      <c r="L73" s="123" t="e">
        <f t="shared" si="19"/>
        <v>#REF!</v>
      </c>
      <c r="M73" s="123" t="e">
        <f t="shared" si="20"/>
        <v>#REF!</v>
      </c>
      <c r="N73" s="124" t="e">
        <f t="shared" si="21"/>
        <v>#REF!</v>
      </c>
    </row>
    <row r="74" spans="2:14">
      <c r="B74" s="122">
        <v>43</v>
      </c>
      <c r="C74" s="125"/>
      <c r="D74" s="123" t="e">
        <f t="shared" si="14"/>
        <v>#REF!</v>
      </c>
      <c r="E74" s="123" t="e">
        <f t="shared" si="15"/>
        <v>#REF!</v>
      </c>
      <c r="F74" s="123" t="e">
        <f t="shared" si="16"/>
        <v>#REF!</v>
      </c>
      <c r="G74" s="124" t="e">
        <f t="shared" si="17"/>
        <v>#REF!</v>
      </c>
      <c r="H74" s="73"/>
      <c r="I74" s="122">
        <v>93</v>
      </c>
      <c r="J74" s="125"/>
      <c r="K74" s="123" t="e">
        <f t="shared" si="18"/>
        <v>#REF!</v>
      </c>
      <c r="L74" s="123" t="e">
        <f t="shared" si="19"/>
        <v>#REF!</v>
      </c>
      <c r="M74" s="123" t="e">
        <f t="shared" si="20"/>
        <v>#REF!</v>
      </c>
      <c r="N74" s="124" t="e">
        <f t="shared" si="21"/>
        <v>#REF!</v>
      </c>
    </row>
    <row r="75" spans="2:14">
      <c r="B75" s="122">
        <v>44</v>
      </c>
      <c r="C75" s="125"/>
      <c r="D75" s="123" t="e">
        <f t="shared" si="14"/>
        <v>#REF!</v>
      </c>
      <c r="E75" s="123" t="e">
        <f t="shared" si="15"/>
        <v>#REF!</v>
      </c>
      <c r="F75" s="123" t="e">
        <f t="shared" si="16"/>
        <v>#REF!</v>
      </c>
      <c r="G75" s="124" t="e">
        <f t="shared" si="17"/>
        <v>#REF!</v>
      </c>
      <c r="H75" s="73"/>
      <c r="I75" s="122">
        <v>94</v>
      </c>
      <c r="J75" s="125"/>
      <c r="K75" s="123" t="e">
        <f t="shared" si="18"/>
        <v>#REF!</v>
      </c>
      <c r="L75" s="123" t="e">
        <f t="shared" si="19"/>
        <v>#REF!</v>
      </c>
      <c r="M75" s="123" t="e">
        <f t="shared" si="20"/>
        <v>#REF!</v>
      </c>
      <c r="N75" s="124" t="e">
        <f t="shared" si="21"/>
        <v>#REF!</v>
      </c>
    </row>
    <row r="76" spans="2:14">
      <c r="B76" s="122">
        <v>45</v>
      </c>
      <c r="C76" s="125"/>
      <c r="D76" s="123" t="e">
        <f t="shared" si="14"/>
        <v>#REF!</v>
      </c>
      <c r="E76" s="123" t="e">
        <f t="shared" si="15"/>
        <v>#REF!</v>
      </c>
      <c r="F76" s="123" t="e">
        <f t="shared" si="16"/>
        <v>#REF!</v>
      </c>
      <c r="G76" s="124" t="e">
        <f t="shared" si="17"/>
        <v>#REF!</v>
      </c>
      <c r="H76" s="73"/>
      <c r="I76" s="122">
        <v>95</v>
      </c>
      <c r="J76" s="125"/>
      <c r="K76" s="123" t="e">
        <f t="shared" si="18"/>
        <v>#REF!</v>
      </c>
      <c r="L76" s="123" t="e">
        <f t="shared" si="19"/>
        <v>#REF!</v>
      </c>
      <c r="M76" s="123" t="e">
        <f t="shared" si="20"/>
        <v>#REF!</v>
      </c>
      <c r="N76" s="124" t="e">
        <f t="shared" si="21"/>
        <v>#REF!</v>
      </c>
    </row>
    <row r="77" spans="2:14">
      <c r="B77" s="122">
        <v>46</v>
      </c>
      <c r="C77" s="125"/>
      <c r="D77" s="123" t="e">
        <f t="shared" si="14"/>
        <v>#REF!</v>
      </c>
      <c r="E77" s="123" t="e">
        <f t="shared" si="15"/>
        <v>#REF!</v>
      </c>
      <c r="F77" s="123" t="e">
        <f t="shared" si="16"/>
        <v>#REF!</v>
      </c>
      <c r="G77" s="124" t="e">
        <f t="shared" si="17"/>
        <v>#REF!</v>
      </c>
      <c r="H77" s="73"/>
      <c r="I77" s="122">
        <v>96</v>
      </c>
      <c r="J77" s="125"/>
      <c r="K77" s="123" t="e">
        <f t="shared" si="18"/>
        <v>#REF!</v>
      </c>
      <c r="L77" s="123" t="e">
        <f t="shared" si="19"/>
        <v>#REF!</v>
      </c>
      <c r="M77" s="123" t="e">
        <f t="shared" si="20"/>
        <v>#REF!</v>
      </c>
      <c r="N77" s="124" t="e">
        <f t="shared" si="21"/>
        <v>#REF!</v>
      </c>
    </row>
    <row r="78" spans="2:14">
      <c r="B78" s="122">
        <v>47</v>
      </c>
      <c r="C78" s="125"/>
      <c r="D78" s="123" t="e">
        <f t="shared" si="14"/>
        <v>#REF!</v>
      </c>
      <c r="E78" s="123" t="e">
        <f t="shared" si="15"/>
        <v>#REF!</v>
      </c>
      <c r="F78" s="123" t="e">
        <f t="shared" si="16"/>
        <v>#REF!</v>
      </c>
      <c r="G78" s="124" t="e">
        <f t="shared" si="17"/>
        <v>#REF!</v>
      </c>
      <c r="H78" s="73"/>
      <c r="I78" s="122">
        <v>97</v>
      </c>
      <c r="J78" s="125"/>
      <c r="K78" s="123" t="e">
        <f t="shared" si="18"/>
        <v>#REF!</v>
      </c>
      <c r="L78" s="123" t="e">
        <f t="shared" si="19"/>
        <v>#REF!</v>
      </c>
      <c r="M78" s="123" t="e">
        <f t="shared" si="20"/>
        <v>#REF!</v>
      </c>
      <c r="N78" s="124" t="e">
        <f t="shared" si="21"/>
        <v>#REF!</v>
      </c>
    </row>
    <row r="79" spans="2:14">
      <c r="B79" s="122">
        <v>48</v>
      </c>
      <c r="C79" s="125"/>
      <c r="D79" s="123" t="e">
        <f t="shared" si="14"/>
        <v>#REF!</v>
      </c>
      <c r="E79" s="123" t="e">
        <f t="shared" si="15"/>
        <v>#REF!</v>
      </c>
      <c r="F79" s="123" t="e">
        <f t="shared" si="16"/>
        <v>#REF!</v>
      </c>
      <c r="G79" s="124" t="e">
        <f t="shared" si="17"/>
        <v>#REF!</v>
      </c>
      <c r="H79" s="73"/>
      <c r="I79" s="122">
        <v>98</v>
      </c>
      <c r="J79" s="125"/>
      <c r="K79" s="123" t="e">
        <f t="shared" si="18"/>
        <v>#REF!</v>
      </c>
      <c r="L79" s="123" t="e">
        <f t="shared" si="19"/>
        <v>#REF!</v>
      </c>
      <c r="M79" s="123" t="e">
        <f t="shared" si="20"/>
        <v>#REF!</v>
      </c>
      <c r="N79" s="124" t="e">
        <f t="shared" si="21"/>
        <v>#REF!</v>
      </c>
    </row>
    <row r="80" spans="2:14">
      <c r="B80" s="122">
        <v>49</v>
      </c>
      <c r="C80" s="125"/>
      <c r="D80" s="123" t="e">
        <f t="shared" si="14"/>
        <v>#REF!</v>
      </c>
      <c r="E80" s="123" t="e">
        <f t="shared" si="15"/>
        <v>#REF!</v>
      </c>
      <c r="F80" s="123" t="e">
        <f t="shared" si="16"/>
        <v>#REF!</v>
      </c>
      <c r="G80" s="124" t="e">
        <f t="shared" si="17"/>
        <v>#REF!</v>
      </c>
      <c r="H80" s="73"/>
      <c r="I80" s="122">
        <v>99</v>
      </c>
      <c r="J80" s="125"/>
      <c r="K80" s="123" t="e">
        <f t="shared" si="18"/>
        <v>#REF!</v>
      </c>
      <c r="L80" s="123" t="e">
        <f t="shared" si="19"/>
        <v>#REF!</v>
      </c>
      <c r="M80" s="123" t="e">
        <f t="shared" si="20"/>
        <v>#REF!</v>
      </c>
      <c r="N80" s="124" t="e">
        <f t="shared" si="21"/>
        <v>#REF!</v>
      </c>
    </row>
    <row r="81" spans="1:76">
      <c r="B81" s="127">
        <v>50</v>
      </c>
      <c r="C81" s="128"/>
      <c r="D81" s="129" t="e">
        <f t="shared" si="14"/>
        <v>#REF!</v>
      </c>
      <c r="E81" s="129" t="e">
        <f t="shared" si="15"/>
        <v>#REF!</v>
      </c>
      <c r="F81" s="129" t="e">
        <f t="shared" si="16"/>
        <v>#REF!</v>
      </c>
      <c r="G81" s="130" t="e">
        <f t="shared" si="17"/>
        <v>#REF!</v>
      </c>
      <c r="H81" s="73"/>
      <c r="I81" s="127">
        <v>100</v>
      </c>
      <c r="J81" s="128"/>
      <c r="K81" s="129" t="e">
        <f>+$K$8+$K$9*I81</f>
        <v>#REF!</v>
      </c>
      <c r="L81" s="129" t="e">
        <f t="shared" si="19"/>
        <v>#REF!</v>
      </c>
      <c r="M81" s="129" t="e">
        <f t="shared" si="20"/>
        <v>#REF!</v>
      </c>
      <c r="N81" s="130" t="e">
        <f t="shared" si="21"/>
        <v>#REF!</v>
      </c>
    </row>
    <row r="82" spans="1:76" ht="6" customHeight="1"/>
    <row r="83" spans="1:76">
      <c r="N83" s="131" t="s">
        <v>53</v>
      </c>
    </row>
    <row r="85" spans="1:76" s="113" customFormat="1">
      <c r="A85" s="68"/>
      <c r="B85" s="132" t="s">
        <v>54</v>
      </c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</row>
    <row r="86" spans="1:76" s="113" customFormat="1">
      <c r="A86" s="68"/>
      <c r="B86" s="133" t="s">
        <v>55</v>
      </c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</row>
    <row r="87" spans="1:76" s="113" customFormat="1">
      <c r="A87" s="68"/>
      <c r="B87" s="133" t="s">
        <v>56</v>
      </c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</row>
  </sheetData>
  <sheetProtection algorithmName="SHA-512" hashValue="/KujMd5Bby0HYatamMvSOXDHnXZVkc1RYLi0cak/a8qSI9sMD/4LsI1iKtwcnpBIqlvWVzTQJBB14BlXtslhNQ==" saltValue="/8UtivZvppOzfznwgulTjw==" spinCount="100000" sheet="1" objects="1" scenarios="1" selectLockedCells="1" selectUnlockedCells="1"/>
  <mergeCells count="6">
    <mergeCell ref="B29:M29"/>
    <mergeCell ref="D2:L2"/>
    <mergeCell ref="D3:L3"/>
    <mergeCell ref="B5:F5"/>
    <mergeCell ref="G5:K5"/>
    <mergeCell ref="L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Rober Romero Jarava</dc:creator>
  <cp:keywords/>
  <dc:description/>
  <cp:lastModifiedBy/>
  <cp:revision/>
  <dcterms:created xsi:type="dcterms:W3CDTF">2023-10-06T20:45:17Z</dcterms:created>
  <dcterms:modified xsi:type="dcterms:W3CDTF">2025-07-14T23:19:14Z</dcterms:modified>
  <cp:category/>
  <cp:contentStatus/>
</cp:coreProperties>
</file>