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4" i="2"/>
  <c r="F13" l="1"/>
  <c r="F12"/>
  <c r="F11"/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7" i="2"/>
  <c r="F18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<sst xmlns="http://schemas.openxmlformats.org/spreadsheetml/2006/main" count="108" uniqueCount="83">
  <si>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</si>
  <si>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</si>
  <si>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</si>
  <si>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</si>
  <si>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</si>
  <si>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</si>
  <si>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</si>
  <si>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</si>
  <si>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</si>
  <si>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</si>
  <si>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</si>
  <si>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</si>
  <si>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</si>
  <si>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</si>
  <si>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</si>
  <si>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</si>
  <si>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</si>
  <si>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</si>
  <si>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</si>
  <si>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</si>
  <si>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</si>
  <si>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</si>
  <si>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</si>
  <si>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</si>
  <si>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</si>
  <si>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</si>
  <si>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</si>
  <si>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</si>
  <si>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</si>
  <si>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</si>
  <si>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</si>
  <si>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</si>
  <si>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</si>
  <si>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</si>
  <si>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</si>
  <si>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</si>
  <si>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</si>
  <si>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</si>
  <si>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</si>
  <si>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</si>
  <si>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</si>
  <si>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</si>
  <si>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</si>
  <si>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</si>
  <si>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</si>
  <si>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</si>
  <si>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</si>
  <si>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</si>
  <si>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</si>
  <si>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</si>
  <si>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</si>
  <si>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</si>
  <si>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</si>
  <si>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</si>
  <si>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</si>
  <si>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</si>
  <si>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</si>
  <si>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</si>
  <si>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</si>
  <si>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</si>
  <si>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</si>
  <si>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</si>
  <si>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</si>
  <si>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</si>
  <si>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</si>
  <si>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</si>
  <si>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</si>
  <si>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</si>
  <si>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</si>
  <si>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</si>
  <si>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</si>
  <si>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</si>
  <si>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</si>
  <si>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</si>
  <si>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</si>
  <si>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</si>
  <si>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</si>
  <si>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</si>
  <si>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</si>
  <si>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</si>
  <si>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</si>
  <si>
    <t>第三批解冻</t>
    <phoneticPr fontId="1" type="noConversion"/>
  </si>
  <si>
    <t>打新补充资金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</si>
</sst>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G20" sqref="G20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1" t="s">
        <v>74</v>
      </c>
      <c r="E1" s="31" t="s">
        <v>73</v>
      </c>
      <c r="F1" s="31" t="s">
        <v>75</v>
      </c>
      <c r="G1" s="31" t="s">
        <v>76</v>
      </c>
      <c r="H1" s="10" t="s">
        <v>2</v>
      </c>
      <c r="I1" s="10" t="s">
        <v>3</v>
      </c>
      <c r="J1" s="17" t="s">
        <v>56</v>
      </c>
      <c r="K1" s="31" t="s">
        <v>72</v>
      </c>
      <c r="M1" s="31" t="s">
        <v>71</v>
      </c>
      <c r="N1" s="31" t="s">
        <v>70</v>
      </c>
    </row>
    <row r="2" spans="1:14">
      <c r="A2" s="46" t="s">
        <v>5</v>
      </c>
      <c r="B2" s="37">
        <v>42005</v>
      </c>
      <c r="C2" s="26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2">
        <v>42005</v>
      </c>
      <c r="N2" s="40">
        <v>6.2020999999999997</v>
      </c>
    </row>
    <row r="3" spans="1:14">
      <c r="A3" s="46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6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6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6" t="s">
        <v>6</v>
      </c>
      <c r="B6" s="36">
        <v>42005</v>
      </c>
      <c r="C6" s="43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46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6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6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6" t="s">
        <v>7</v>
      </c>
      <c r="B10" s="37">
        <v>42005</v>
      </c>
      <c r="C10" s="44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4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6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7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5" t="s">
        <v>61</v>
      </c>
      <c r="B14" s="32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5"/>
      <c r="B15" s="32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5"/>
      <c r="B16" s="32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5"/>
      <c r="B17" s="32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5" t="s">
        <v>62</v>
      </c>
      <c r="B18" s="32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5"/>
      <c r="B19" s="32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5"/>
      <c r="B20" s="32"/>
      <c r="C20" s="13"/>
      <c r="D20" s="13"/>
      <c r="E20" s="13"/>
      <c r="F20" s="13"/>
      <c r="G20" s="13"/>
      <c r="H20" s="28"/>
      <c r="I20" s="13"/>
      <c r="J20" s="14"/>
      <c r="K20" s="14"/>
    </row>
    <row r="21" spans="1:11" s="1" customFormat="1">
      <c r="A21" s="45"/>
      <c r="B21" s="32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5" t="s">
        <v>63</v>
      </c>
      <c r="B22" s="32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5"/>
      <c r="B23" s="32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5"/>
      <c r="B24" s="32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5"/>
      <c r="B25" s="32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5" t="s">
        <v>64</v>
      </c>
      <c r="B26" s="32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5"/>
      <c r="B27" s="32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5"/>
      <c r="B28" s="32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5"/>
      <c r="B29" s="32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5" t="s">
        <v>65</v>
      </c>
      <c r="B30" s="32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5"/>
      <c r="B31" s="32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5"/>
      <c r="B32" s="32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5"/>
      <c r="B33" s="32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5" t="s">
        <v>66</v>
      </c>
      <c r="B34" s="41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5"/>
      <c r="B35" s="42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5"/>
      <c r="B36" s="42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5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6" t="s">
        <v>69</v>
      </c>
      <c r="B38" s="32">
        <v>42005</v>
      </c>
      <c r="C38" s="40"/>
      <c r="D38" s="4">
        <v>23605.040000000001</v>
      </c>
      <c r="E38" s="4"/>
      <c r="F38" s="4"/>
      <c r="G38" s="4"/>
      <c r="H38" s="40"/>
      <c r="I38" s="40"/>
      <c r="J38" s="40"/>
      <c r="K38" s="40"/>
    </row>
    <row r="39" spans="1:11">
      <c r="A39" s="46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6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>
      <c r="A41" s="46"/>
      <c r="B41" s="40"/>
      <c r="C41" s="40"/>
      <c r="D41" s="40"/>
      <c r="E41" s="40"/>
      <c r="F41" s="40"/>
      <c r="G41" s="40"/>
      <c r="H41" s="40"/>
      <c r="I41" s="40"/>
      <c r="J41" s="40"/>
      <c r="K41" s="40"/>
    </row>
  </sheetData>
  <mergeCells count="1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4" sqref="G14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1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5" t="s">
        <v>11</v>
      </c>
      <c r="B2" s="32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5"/>
      <c r="B3" s="32">
        <v>42045</v>
      </c>
      <c r="C3" s="12">
        <v>0</v>
      </c>
      <c r="D3" s="12">
        <v>0</v>
      </c>
      <c r="E3" s="12">
        <v>403.09</v>
      </c>
      <c r="F3" s="12">
        <f t="shared" ref="F3:F14" si="0">F2+C3-D3+E3</f>
        <v>160403.09</v>
      </c>
      <c r="G3" s="14"/>
    </row>
    <row r="4" spans="1:7">
      <c r="A4" s="45"/>
      <c r="B4" s="32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8" t="s">
        <v>39</v>
      </c>
    </row>
    <row r="5" spans="1:7">
      <c r="A5" s="45"/>
      <c r="B5" s="32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8" t="s">
        <v>59</v>
      </c>
    </row>
    <row r="6" spans="1:7">
      <c r="A6" s="45"/>
      <c r="B6" s="32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8" t="s">
        <v>38</v>
      </c>
    </row>
    <row r="7" spans="1:7">
      <c r="A7" s="45"/>
      <c r="B7" s="32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8" t="s">
        <v>57</v>
      </c>
    </row>
    <row r="8" spans="1:7">
      <c r="A8" s="45"/>
      <c r="B8" s="32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8" t="s">
        <v>58</v>
      </c>
    </row>
    <row r="9" spans="1:7">
      <c r="A9" s="45"/>
      <c r="B9" s="32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8" t="s">
        <v>57</v>
      </c>
    </row>
    <row r="10" spans="1:7">
      <c r="A10" s="45"/>
      <c r="B10" s="32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8" t="s">
        <v>60</v>
      </c>
    </row>
    <row r="11" spans="1:7">
      <c r="A11" s="45"/>
      <c r="B11" s="32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8" t="s">
        <v>79</v>
      </c>
    </row>
    <row r="12" spans="1:7">
      <c r="A12" s="45"/>
      <c r="B12" s="32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8" t="s">
        <v>80</v>
      </c>
    </row>
    <row r="13" spans="1:7">
      <c r="A13" s="45"/>
      <c r="B13" s="32">
        <v>42081</v>
      </c>
      <c r="C13" s="12">
        <v>0</v>
      </c>
      <c r="D13" s="12">
        <v>170000</v>
      </c>
      <c r="E13" s="12">
        <v>0</v>
      </c>
      <c r="F13" s="12">
        <f t="shared" si="0"/>
        <v>273462.69999999995</v>
      </c>
      <c r="G13" s="28" t="s">
        <v>81</v>
      </c>
    </row>
    <row r="14" spans="1:7">
      <c r="A14" s="45"/>
      <c r="B14" s="32">
        <v>42081</v>
      </c>
      <c r="C14" s="12">
        <v>40000</v>
      </c>
      <c r="D14" s="12">
        <v>0</v>
      </c>
      <c r="E14" s="12">
        <v>0</v>
      </c>
      <c r="F14" s="12">
        <f t="shared" si="0"/>
        <v>313462.69999999995</v>
      </c>
      <c r="G14" s="28" t="s">
        <v>82</v>
      </c>
    </row>
    <row r="15" spans="1:7">
      <c r="A15" s="45"/>
      <c r="B15" s="32"/>
      <c r="C15" s="12">
        <v>0</v>
      </c>
      <c r="D15" s="12">
        <v>0</v>
      </c>
      <c r="E15" s="12">
        <v>0</v>
      </c>
      <c r="F15" s="14"/>
      <c r="G15" s="14"/>
    </row>
    <row r="16" spans="1:7">
      <c r="A16" s="45" t="s">
        <v>13</v>
      </c>
      <c r="B16" s="32">
        <v>41639</v>
      </c>
      <c r="C16" s="15">
        <v>13684</v>
      </c>
      <c r="D16" s="15">
        <v>0</v>
      </c>
      <c r="E16" s="15">
        <v>0</v>
      </c>
      <c r="F16" s="15">
        <v>13684</v>
      </c>
      <c r="G16" s="14"/>
    </row>
    <row r="17" spans="1:7">
      <c r="A17" s="45"/>
      <c r="B17" s="32">
        <v>41992</v>
      </c>
      <c r="C17" s="15">
        <v>3071.25</v>
      </c>
      <c r="D17" s="15">
        <v>0</v>
      </c>
      <c r="E17" s="15">
        <v>0</v>
      </c>
      <c r="F17" s="15">
        <f>F16+C17-D17+E17</f>
        <v>16755.25</v>
      </c>
      <c r="G17" s="14"/>
    </row>
    <row r="18" spans="1:7">
      <c r="A18" s="45"/>
      <c r="B18" s="32">
        <v>42004</v>
      </c>
      <c r="C18" s="15">
        <v>14393.08</v>
      </c>
      <c r="D18" s="15">
        <v>0</v>
      </c>
      <c r="E18" s="15">
        <v>0</v>
      </c>
      <c r="F18" s="15">
        <f>F17+C18-D18+E18</f>
        <v>31148.33</v>
      </c>
      <c r="G18" s="14"/>
    </row>
  </sheetData>
  <mergeCells count="2">
    <mergeCell ref="A2:A15"/>
    <mergeCell ref="A16:A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8" workbookViewId="0">
      <selection activeCell="D36" sqref="D36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7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1" t="s">
        <v>16</v>
      </c>
      <c r="D1" s="16" t="s">
        <v>21</v>
      </c>
      <c r="E1" s="16" t="s">
        <v>17</v>
      </c>
      <c r="F1" s="16" t="s">
        <v>18</v>
      </c>
      <c r="G1" s="31" t="s">
        <v>77</v>
      </c>
      <c r="H1" s="16" t="s">
        <v>46</v>
      </c>
      <c r="I1" s="16" t="s">
        <v>45</v>
      </c>
      <c r="J1" s="31" t="s">
        <v>78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2">
        <v>41981</v>
      </c>
      <c r="D3" s="13" t="s">
        <v>22</v>
      </c>
      <c r="E3" s="12">
        <v>9.9</v>
      </c>
      <c r="F3" s="13">
        <v>1000</v>
      </c>
      <c r="G3" s="12"/>
      <c r="H3" s="13"/>
      <c r="I3" s="18"/>
      <c r="J3" s="18"/>
      <c r="K3" s="13"/>
      <c r="L3" s="28"/>
    </row>
    <row r="4" spans="1:12">
      <c r="A4" s="13"/>
      <c r="B4" s="13"/>
      <c r="C4" s="36">
        <v>41985</v>
      </c>
      <c r="D4" s="19" t="s">
        <v>31</v>
      </c>
      <c r="E4" s="24">
        <v>10.37</v>
      </c>
      <c r="F4" s="21">
        <v>1000</v>
      </c>
      <c r="G4" s="24">
        <f>E3*H4*F4</f>
        <v>449.46000000000004</v>
      </c>
      <c r="H4" s="7">
        <v>4.5400000000000003E-2</v>
      </c>
      <c r="I4" s="7">
        <f>H4/5</f>
        <v>9.0800000000000013E-3</v>
      </c>
      <c r="J4" s="24">
        <f>G4</f>
        <v>449.46000000000004</v>
      </c>
      <c r="K4" s="7">
        <v>4.5400000000000003E-2</v>
      </c>
      <c r="L4" s="28"/>
    </row>
    <row r="5" spans="1:12">
      <c r="A5" s="13" t="s">
        <v>33</v>
      </c>
      <c r="B5" s="13" t="s">
        <v>32</v>
      </c>
      <c r="C5" s="32">
        <v>42003</v>
      </c>
      <c r="D5" s="13" t="s">
        <v>22</v>
      </c>
      <c r="E5" s="12">
        <v>7.11</v>
      </c>
      <c r="F5" s="13">
        <v>1600</v>
      </c>
      <c r="G5" s="12"/>
      <c r="H5" s="13"/>
      <c r="I5" s="18"/>
      <c r="J5" s="18"/>
      <c r="K5" s="13"/>
      <c r="L5" s="28"/>
    </row>
    <row r="6" spans="1:12">
      <c r="A6" s="13"/>
      <c r="B6" s="13"/>
      <c r="C6" s="36">
        <v>42011</v>
      </c>
      <c r="D6" s="19" t="s">
        <v>25</v>
      </c>
      <c r="E6" s="24">
        <v>7.14</v>
      </c>
      <c r="F6" s="21">
        <v>1600</v>
      </c>
      <c r="G6" s="24">
        <f>E5*F6*H6</f>
        <v>25.027200000000001</v>
      </c>
      <c r="H6" s="7">
        <v>2.2000000000000001E-3</v>
      </c>
      <c r="I6" s="7">
        <f>H6/9</f>
        <v>2.4444444444444448E-4</v>
      </c>
      <c r="J6" s="24">
        <f>G6</f>
        <v>25.027200000000001</v>
      </c>
      <c r="K6" s="7">
        <v>2.2000000000000001E-3</v>
      </c>
      <c r="L6" s="28"/>
    </row>
    <row r="7" spans="1:12">
      <c r="A7" s="13" t="s">
        <v>23</v>
      </c>
      <c r="B7" s="13" t="s">
        <v>24</v>
      </c>
      <c r="C7" s="32">
        <v>41992</v>
      </c>
      <c r="D7" s="13" t="s">
        <v>22</v>
      </c>
      <c r="E7" s="12">
        <v>12.52</v>
      </c>
      <c r="F7" s="13">
        <v>800</v>
      </c>
      <c r="G7" s="12"/>
      <c r="H7" s="13"/>
      <c r="I7" s="18"/>
      <c r="J7" s="18"/>
      <c r="K7" s="22"/>
      <c r="L7" s="28"/>
    </row>
    <row r="8" spans="1:12">
      <c r="A8" s="13"/>
      <c r="B8" s="13"/>
      <c r="C8" s="36">
        <v>42003</v>
      </c>
      <c r="D8" s="19" t="s">
        <v>25</v>
      </c>
      <c r="E8" s="25">
        <v>13.9</v>
      </c>
      <c r="F8" s="19">
        <v>800</v>
      </c>
      <c r="G8" s="25">
        <f>E7*F8*H8</f>
        <v>1081.7280000000001</v>
      </c>
      <c r="H8" s="7">
        <v>0.108</v>
      </c>
      <c r="I8" s="7">
        <f>H8/12</f>
        <v>8.9999999999999993E-3</v>
      </c>
      <c r="J8" s="24">
        <f>G8</f>
        <v>1081.7280000000001</v>
      </c>
      <c r="K8" s="7">
        <v>0.108</v>
      </c>
      <c r="L8" s="28"/>
    </row>
    <row r="9" spans="1:12">
      <c r="A9" s="13" t="s">
        <v>26</v>
      </c>
      <c r="B9" s="13" t="s">
        <v>27</v>
      </c>
      <c r="C9" s="32">
        <v>41985</v>
      </c>
      <c r="D9" s="13" t="s">
        <v>22</v>
      </c>
      <c r="E9" s="12">
        <v>3.47</v>
      </c>
      <c r="F9" s="13">
        <v>3000</v>
      </c>
      <c r="G9" s="12"/>
      <c r="H9" s="13"/>
      <c r="I9" s="18"/>
      <c r="J9" s="18"/>
      <c r="K9" s="13"/>
      <c r="L9" s="28"/>
    </row>
    <row r="10" spans="1:12">
      <c r="A10" s="13"/>
      <c r="B10" s="13"/>
      <c r="C10" s="37">
        <v>41992</v>
      </c>
      <c r="D10" s="20" t="s">
        <v>28</v>
      </c>
      <c r="E10" s="26">
        <v>3.47</v>
      </c>
      <c r="F10" s="20">
        <v>3000</v>
      </c>
      <c r="G10" s="26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8"/>
    </row>
    <row r="11" spans="1:12">
      <c r="A11" s="13" t="s">
        <v>19</v>
      </c>
      <c r="B11" s="13" t="s">
        <v>20</v>
      </c>
      <c r="C11" s="32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8"/>
      <c r="J11" s="18"/>
      <c r="K11" s="13"/>
      <c r="L11" s="28"/>
    </row>
    <row r="12" spans="1:12">
      <c r="A12" s="13"/>
      <c r="B12" s="13"/>
      <c r="C12" s="38"/>
      <c r="D12" s="11"/>
      <c r="E12" s="13"/>
      <c r="F12" s="13"/>
      <c r="G12" s="13"/>
      <c r="H12" s="13"/>
      <c r="I12" s="18"/>
      <c r="J12" s="18"/>
      <c r="K12" s="13"/>
      <c r="L12" s="28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2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8"/>
      <c r="J14" s="18"/>
      <c r="K14" s="13"/>
      <c r="L14" s="28"/>
    </row>
    <row r="15" spans="1:12">
      <c r="A15" s="13"/>
      <c r="B15" s="13"/>
      <c r="C15" s="36">
        <v>41954</v>
      </c>
      <c r="D15" s="19" t="s">
        <v>67</v>
      </c>
      <c r="E15" s="24">
        <v>27.55</v>
      </c>
      <c r="F15" s="21">
        <v>780</v>
      </c>
      <c r="G15" s="24">
        <f>E14*F15*H15</f>
        <v>8743.2072000000007</v>
      </c>
      <c r="H15" s="7">
        <v>0.68600000000000005</v>
      </c>
      <c r="I15" s="23">
        <f>H15/1258</f>
        <v>5.4531001589825127E-4</v>
      </c>
      <c r="J15" s="23"/>
      <c r="K15" s="13"/>
      <c r="L15" s="28" t="s">
        <v>49</v>
      </c>
    </row>
    <row r="16" spans="1:12">
      <c r="A16" s="13"/>
      <c r="B16" s="13"/>
      <c r="C16" s="39">
        <v>41970</v>
      </c>
      <c r="D16" s="21" t="s">
        <v>25</v>
      </c>
      <c r="E16" s="24">
        <v>30.2</v>
      </c>
      <c r="F16" s="21">
        <v>300</v>
      </c>
      <c r="G16" s="24">
        <f>E14*F16*H16</f>
        <v>4156.8959999999997</v>
      </c>
      <c r="H16" s="7">
        <v>0.84799999999999998</v>
      </c>
      <c r="I16" s="23">
        <f>H16/1273</f>
        <v>6.6614296936370779E-4</v>
      </c>
      <c r="J16" s="25">
        <f>G15+G16</f>
        <v>12900.103200000001</v>
      </c>
      <c r="K16" s="7">
        <v>0.72070000000000001</v>
      </c>
      <c r="L16" s="28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8"/>
      <c r="J17" s="18"/>
      <c r="K17" s="13"/>
      <c r="L17" s="28"/>
    </row>
    <row r="18" spans="1:12">
      <c r="A18" s="13" t="s">
        <v>40</v>
      </c>
      <c r="B18" s="13" t="s">
        <v>41</v>
      </c>
      <c r="C18" s="32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8"/>
      <c r="J18" s="18"/>
      <c r="K18" s="13"/>
      <c r="L18" s="28"/>
    </row>
    <row r="19" spans="1:12">
      <c r="A19" s="13"/>
      <c r="B19" s="13"/>
      <c r="C19" s="32">
        <v>41858</v>
      </c>
      <c r="D19" s="13" t="s">
        <v>22</v>
      </c>
      <c r="E19" s="12">
        <v>9.08</v>
      </c>
      <c r="F19" s="13">
        <v>300</v>
      </c>
      <c r="G19" s="13"/>
      <c r="H19" s="13"/>
      <c r="I19" s="18"/>
      <c r="J19" s="18"/>
      <c r="K19" s="13"/>
      <c r="L19" s="28"/>
    </row>
    <row r="20" spans="1:12">
      <c r="A20" s="13"/>
      <c r="B20" s="13"/>
      <c r="C20" s="32">
        <v>41862</v>
      </c>
      <c r="D20" s="13" t="s">
        <v>22</v>
      </c>
      <c r="E20" s="12">
        <v>9.18</v>
      </c>
      <c r="F20" s="13">
        <v>200</v>
      </c>
      <c r="G20" s="13"/>
      <c r="H20" s="13"/>
      <c r="I20" s="18"/>
      <c r="J20" s="18"/>
      <c r="K20" s="13"/>
      <c r="L20" s="28"/>
    </row>
    <row r="21" spans="1:12">
      <c r="A21" s="13"/>
      <c r="B21" s="13"/>
      <c r="C21" s="32">
        <v>41893</v>
      </c>
      <c r="D21" s="13" t="s">
        <v>22</v>
      </c>
      <c r="E21" s="12">
        <v>8.6</v>
      </c>
      <c r="F21" s="13">
        <v>300</v>
      </c>
      <c r="G21" s="13"/>
      <c r="H21" s="13"/>
      <c r="I21" s="18"/>
      <c r="J21" s="18"/>
      <c r="K21" s="13"/>
      <c r="L21" s="28"/>
    </row>
    <row r="22" spans="1:12">
      <c r="A22" s="13"/>
      <c r="B22" s="13"/>
      <c r="C22" s="32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8"/>
      <c r="J22" s="18"/>
      <c r="K22" s="13"/>
      <c r="L22" s="28"/>
    </row>
    <row r="23" spans="1:12">
      <c r="A23" s="13"/>
      <c r="B23" s="13"/>
      <c r="C23" s="32">
        <v>41988</v>
      </c>
      <c r="D23" s="13" t="s">
        <v>22</v>
      </c>
      <c r="E23" s="12">
        <v>9.98</v>
      </c>
      <c r="F23" s="13">
        <v>200</v>
      </c>
      <c r="G23" s="13"/>
      <c r="H23" s="13"/>
      <c r="I23" s="18"/>
      <c r="J23" s="18"/>
      <c r="K23" s="13"/>
      <c r="L23" s="28"/>
    </row>
    <row r="24" spans="1:12">
      <c r="A24" s="13"/>
      <c r="B24" s="13"/>
      <c r="C24" s="32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8"/>
      <c r="J24" s="18"/>
      <c r="K24" s="13"/>
      <c r="L24" s="28"/>
    </row>
    <row r="25" spans="1:12" s="35" customFormat="1">
      <c r="A25" s="20"/>
      <c r="B25" s="20"/>
      <c r="C25" s="37">
        <v>41995</v>
      </c>
      <c r="D25" s="20" t="s">
        <v>68</v>
      </c>
      <c r="E25" s="3">
        <v>10.4</v>
      </c>
      <c r="F25" s="33">
        <v>1820</v>
      </c>
      <c r="G25" s="3">
        <f>E18*F25*H25</f>
        <v>-16887.998399999997</v>
      </c>
      <c r="H25" s="34">
        <v>-0.47149999999999997</v>
      </c>
      <c r="I25" s="5">
        <f>H25/1463</f>
        <v>-3.22282980177717E-4</v>
      </c>
      <c r="J25" s="5"/>
      <c r="K25" s="33"/>
      <c r="L25" s="48" t="s">
        <v>51</v>
      </c>
    </row>
    <row r="26" spans="1:12">
      <c r="A26" s="13"/>
      <c r="B26" s="13"/>
      <c r="C26" s="36">
        <v>41995</v>
      </c>
      <c r="D26" s="19" t="s">
        <v>67</v>
      </c>
      <c r="E26" s="24">
        <v>10.4</v>
      </c>
      <c r="F26" s="21">
        <v>300</v>
      </c>
      <c r="G26" s="25">
        <f>E19*F26*H26</f>
        <v>396.00000000000006</v>
      </c>
      <c r="H26" s="30">
        <f>(E26-E19)/E19</f>
        <v>0.14537444933920707</v>
      </c>
      <c r="I26" s="23">
        <f>H26/138</f>
        <v>1.0534380386899064E-3</v>
      </c>
      <c r="J26" s="23"/>
      <c r="K26" s="13"/>
      <c r="L26" s="49"/>
    </row>
    <row r="27" spans="1:12">
      <c r="A27" s="13"/>
      <c r="B27" s="13"/>
      <c r="C27" s="39">
        <v>41995</v>
      </c>
      <c r="D27" s="21" t="s">
        <v>67</v>
      </c>
      <c r="E27" s="24">
        <v>10.4</v>
      </c>
      <c r="F27" s="21">
        <v>200</v>
      </c>
      <c r="G27" s="25">
        <f>E20*F27*H27</f>
        <v>244.00000000000011</v>
      </c>
      <c r="H27" s="30">
        <f>(E27-E20)/E20</f>
        <v>0.13289760348583884</v>
      </c>
      <c r="I27" s="23">
        <f>H27/134</f>
        <v>9.9177316034208102E-4</v>
      </c>
      <c r="J27" s="23"/>
      <c r="K27" s="13"/>
      <c r="L27" s="49"/>
    </row>
    <row r="28" spans="1:12">
      <c r="A28" s="13"/>
      <c r="B28" s="13"/>
      <c r="C28" s="39">
        <v>41995</v>
      </c>
      <c r="D28" s="21" t="s">
        <v>67</v>
      </c>
      <c r="E28" s="24">
        <v>10.4</v>
      </c>
      <c r="F28" s="21">
        <v>300</v>
      </c>
      <c r="G28" s="25">
        <f>E21*F28*H28</f>
        <v>540.00000000000023</v>
      </c>
      <c r="H28" s="30">
        <f>(E28-E21)/E21</f>
        <v>0.20930232558139544</v>
      </c>
      <c r="I28" s="23">
        <f>H28/103</f>
        <v>2.0320614134116061E-3</v>
      </c>
      <c r="J28" s="23"/>
      <c r="K28" s="13"/>
      <c r="L28" s="50"/>
    </row>
    <row r="29" spans="1:12">
      <c r="A29" s="13"/>
      <c r="B29" s="13"/>
      <c r="C29" s="32">
        <v>42039</v>
      </c>
      <c r="D29" s="13" t="s">
        <v>22</v>
      </c>
      <c r="E29" s="12">
        <v>10.75</v>
      </c>
      <c r="F29" s="13">
        <v>2000</v>
      </c>
      <c r="G29" s="13"/>
      <c r="H29" s="29"/>
      <c r="I29" s="18"/>
      <c r="J29" s="18"/>
      <c r="K29" s="13"/>
      <c r="L29" s="28" t="s">
        <v>52</v>
      </c>
    </row>
    <row r="30" spans="1:12">
      <c r="A30" s="13"/>
      <c r="B30" s="13"/>
      <c r="C30" s="32">
        <v>42051</v>
      </c>
      <c r="D30" s="13" t="s">
        <v>22</v>
      </c>
      <c r="E30" s="12">
        <v>10.51</v>
      </c>
      <c r="F30" s="13">
        <v>2000</v>
      </c>
      <c r="G30" s="13"/>
      <c r="H30" s="29"/>
      <c r="I30" s="18"/>
      <c r="J30" s="18"/>
      <c r="K30" s="13"/>
      <c r="L30" s="28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8"/>
      <c r="J31" s="18"/>
      <c r="K31" s="13"/>
      <c r="L31" s="28"/>
    </row>
    <row r="32" spans="1:12">
      <c r="A32" s="13" t="s">
        <v>42</v>
      </c>
      <c r="B32" s="13" t="s">
        <v>43</v>
      </c>
      <c r="C32" s="32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8"/>
      <c r="J32" s="18"/>
      <c r="K32" s="13"/>
      <c r="L32" s="28" t="s">
        <v>54</v>
      </c>
    </row>
    <row r="33" spans="1:12">
      <c r="A33" s="13"/>
      <c r="B33" s="13"/>
      <c r="C33" s="32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8"/>
      <c r="J33" s="18"/>
      <c r="K33" s="13"/>
      <c r="L33" s="51" t="s">
        <v>55</v>
      </c>
    </row>
    <row r="34" spans="1:12">
      <c r="A34" s="13"/>
      <c r="B34" s="13"/>
      <c r="C34" s="32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8"/>
      <c r="J34" s="18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8"/>
      <c r="J35" s="18"/>
      <c r="K35" s="13"/>
      <c r="L35" s="28"/>
    </row>
    <row r="36" spans="1:12">
      <c r="A36" s="13"/>
      <c r="B36" s="13"/>
      <c r="C36" s="14"/>
      <c r="D36" s="13"/>
      <c r="E36" s="13"/>
      <c r="F36" s="13"/>
      <c r="G36" s="13"/>
      <c r="H36" s="13"/>
      <c r="I36" s="18"/>
      <c r="J36" s="18"/>
      <c r="K36" s="13"/>
      <c r="L36" s="28"/>
    </row>
    <row r="37" spans="1:12">
      <c r="A37" s="13"/>
      <c r="B37" s="13"/>
      <c r="C37" s="14"/>
      <c r="D37" s="13"/>
      <c r="E37" s="13"/>
      <c r="F37" s="13"/>
      <c r="G37" s="13"/>
      <c r="H37" s="13"/>
      <c r="I37" s="18"/>
      <c r="J37" s="18"/>
      <c r="K37" s="13"/>
      <c r="L37" s="28"/>
    </row>
    <row r="38" spans="1:12">
      <c r="A38" s="13"/>
      <c r="B38" s="13"/>
      <c r="C38" s="14"/>
      <c r="D38" s="13"/>
      <c r="E38" s="13"/>
      <c r="F38" s="13"/>
      <c r="G38" s="13"/>
      <c r="H38" s="13"/>
      <c r="I38" s="18"/>
      <c r="J38" s="18"/>
      <c r="K38" s="13"/>
      <c r="L38" s="28"/>
    </row>
    <row r="39" spans="1:12">
      <c r="A39" s="13"/>
      <c r="B39" s="13"/>
      <c r="C39" s="14"/>
      <c r="D39" s="13"/>
      <c r="E39" s="13"/>
      <c r="F39" s="13"/>
      <c r="G39" s="13"/>
      <c r="H39" s="13"/>
      <c r="I39" s="18"/>
      <c r="J39" s="18"/>
      <c r="K39" s="13"/>
      <c r="L39" s="28"/>
    </row>
    <row r="40" spans="1:12">
      <c r="A40" s="13"/>
      <c r="B40" s="13"/>
      <c r="C40" s="14"/>
      <c r="D40" s="13"/>
      <c r="E40" s="13"/>
      <c r="F40" s="13"/>
      <c r="G40" s="13"/>
      <c r="H40" s="13"/>
      <c r="I40" s="18"/>
      <c r="J40" s="18"/>
      <c r="K40" s="13"/>
      <c r="L40" s="28"/>
    </row>
    <row r="41" spans="1:12">
      <c r="A41" s="13"/>
      <c r="B41" s="13"/>
      <c r="C41" s="14"/>
      <c r="D41" s="13"/>
      <c r="E41" s="13"/>
      <c r="F41" s="13"/>
      <c r="G41" s="13"/>
      <c r="H41" s="13"/>
      <c r="I41" s="18"/>
      <c r="J41" s="18"/>
      <c r="K41" s="13"/>
      <c r="L41" s="28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8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8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8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8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8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8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8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2015-03-18T02:17:40Z</dcterms:modified>
</cp:coreProperties>
</file>