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72" windowWidth="21828" windowHeight="9276"/>
  </bookViews>
  <sheets>
    <sheet name="Aufwandsschätzung" sheetId="2" r:id="rId1"/>
    <sheet name="Verteilungsdiagramm" sheetId="3" r:id="rId2"/>
    <sheet name="Tabelle Normalverteilung" sheetId="1" r:id="rId3"/>
  </sheets>
  <calcPr calcId="145621"/>
</workbook>
</file>

<file path=xl/calcChain.xml><?xml version="1.0" encoding="utf-8"?>
<calcChain xmlns="http://schemas.openxmlformats.org/spreadsheetml/2006/main">
  <c r="C2" i="3" l="1"/>
  <c r="B2" i="3"/>
  <c r="F2" i="3"/>
  <c r="A3" i="3" s="1"/>
  <c r="A2" i="3"/>
  <c r="B10" i="1"/>
  <c r="B9" i="1"/>
  <c r="B8" i="1"/>
  <c r="B7" i="1"/>
  <c r="B6" i="1"/>
  <c r="B5" i="1"/>
  <c r="B4" i="1"/>
  <c r="B3" i="1"/>
  <c r="B3" i="3" l="1"/>
  <c r="C3" i="3"/>
  <c r="A4" i="3"/>
  <c r="C4" i="3" l="1"/>
  <c r="A5" i="3"/>
  <c r="B4" i="3"/>
  <c r="B5" i="3" l="1"/>
  <c r="C5" i="3"/>
  <c r="A6" i="3"/>
  <c r="A7" i="3" l="1"/>
  <c r="B6" i="3"/>
  <c r="C6" i="3"/>
  <c r="A8" i="3" l="1"/>
  <c r="B7" i="3"/>
  <c r="C7" i="3"/>
  <c r="A9" i="3" l="1"/>
  <c r="C8" i="3"/>
  <c r="B8" i="3"/>
  <c r="A10" i="3" l="1"/>
  <c r="B9" i="3"/>
  <c r="C9" i="3"/>
  <c r="A11" i="3" l="1"/>
  <c r="B10" i="3"/>
  <c r="C10" i="3"/>
  <c r="A12" i="3" l="1"/>
  <c r="B11" i="3"/>
  <c r="C11" i="3"/>
  <c r="A13" i="3" l="1"/>
  <c r="C12" i="3"/>
  <c r="B12" i="3"/>
  <c r="A14" i="3" l="1"/>
  <c r="B13" i="3"/>
  <c r="C13" i="3"/>
  <c r="J20" i="2"/>
  <c r="J21" i="2"/>
  <c r="A15" i="3" l="1"/>
  <c r="B14" i="3"/>
  <c r="C14" i="3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H4" i="2"/>
  <c r="H5" i="2"/>
  <c r="H6" i="2"/>
  <c r="H7" i="2"/>
  <c r="H8" i="2"/>
  <c r="H9" i="2"/>
  <c r="H10" i="2"/>
  <c r="H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G3" i="2"/>
  <c r="F3" i="2"/>
  <c r="C12" i="2"/>
  <c r="D12" i="2"/>
  <c r="B12" i="2"/>
  <c r="A16" i="3" l="1"/>
  <c r="B15" i="3"/>
  <c r="C15" i="3"/>
  <c r="J12" i="2"/>
  <c r="J13" i="2" s="1"/>
  <c r="G12" i="2"/>
  <c r="G13" i="2" s="1"/>
  <c r="F12" i="2"/>
  <c r="F20" i="2" s="1"/>
  <c r="H12" i="2"/>
  <c r="I12" i="2"/>
  <c r="I13" i="2" s="1"/>
  <c r="A17" i="3" l="1"/>
  <c r="C16" i="3"/>
  <c r="B16" i="3"/>
  <c r="H20" i="2"/>
  <c r="F18" i="2"/>
  <c r="F19" i="2"/>
  <c r="J19" i="2"/>
  <c r="H19" i="2"/>
  <c r="J18" i="2"/>
  <c r="H18" i="2"/>
  <c r="H17" i="2"/>
  <c r="F21" i="2"/>
  <c r="J17" i="2"/>
  <c r="J16" i="2"/>
  <c r="F17" i="2"/>
  <c r="F16" i="2"/>
  <c r="H21" i="2"/>
  <c r="H16" i="2"/>
  <c r="A3" i="1"/>
  <c r="A9" i="1"/>
  <c r="C10" i="1"/>
  <c r="A7" i="1"/>
  <c r="A6" i="1"/>
  <c r="A4" i="1"/>
  <c r="C8" i="1"/>
  <c r="C5" i="1"/>
  <c r="A18" i="3" l="1"/>
  <c r="B17" i="3"/>
  <c r="C17" i="3"/>
  <c r="A19" i="3" l="1"/>
  <c r="B18" i="3"/>
  <c r="C18" i="3"/>
  <c r="A20" i="3" l="1"/>
  <c r="B19" i="3"/>
  <c r="C19" i="3"/>
  <c r="A21" i="3" l="1"/>
  <c r="C20" i="3"/>
  <c r="B20" i="3"/>
  <c r="A22" i="3" l="1"/>
  <c r="B21" i="3"/>
  <c r="C21" i="3"/>
  <c r="A23" i="3" l="1"/>
  <c r="B22" i="3"/>
  <c r="C22" i="3"/>
  <c r="A24" i="3" l="1"/>
  <c r="B23" i="3"/>
  <c r="C23" i="3"/>
  <c r="A25" i="3" l="1"/>
  <c r="C24" i="3"/>
  <c r="B24" i="3"/>
  <c r="A26" i="3" l="1"/>
  <c r="B25" i="3"/>
  <c r="C25" i="3"/>
  <c r="A27" i="3" l="1"/>
  <c r="B26" i="3"/>
  <c r="C26" i="3"/>
  <c r="A28" i="3" l="1"/>
  <c r="B27" i="3"/>
  <c r="C27" i="3"/>
  <c r="A29" i="3" l="1"/>
  <c r="C28" i="3"/>
  <c r="B28" i="3"/>
  <c r="A30" i="3" l="1"/>
  <c r="B29" i="3"/>
  <c r="C29" i="3"/>
  <c r="A31" i="3" l="1"/>
  <c r="B30" i="3"/>
  <c r="C30" i="3"/>
  <c r="A32" i="3" l="1"/>
  <c r="B31" i="3"/>
  <c r="C31" i="3"/>
  <c r="C32" i="3" l="1"/>
  <c r="B32" i="3"/>
</calcChain>
</file>

<file path=xl/comments1.xml><?xml version="1.0" encoding="utf-8"?>
<comments xmlns="http://schemas.openxmlformats.org/spreadsheetml/2006/main">
  <authors>
    <author>Stöcher, Wolfgang</author>
  </authors>
  <commentList>
    <comment ref="F2" authorId="0">
      <text>
        <r>
          <rPr>
            <sz val="9"/>
            <color indexed="81"/>
            <rFont val="Tahoma"/>
            <family val="2"/>
          </rPr>
          <t>Erwarungswert = Mittelwert</t>
        </r>
      </text>
    </comment>
    <comment ref="G2" authorId="0">
      <text>
        <r>
          <rPr>
            <sz val="9"/>
            <color indexed="81"/>
            <rFont val="Tahoma"/>
            <family val="2"/>
          </rPr>
          <t>Varianz = Quadrat der Standardabweichung (Varianzen von Zufallsvariablen dürfen einfach addiert werden)</t>
        </r>
      </text>
    </comment>
    <comment ref="I2" authorId="0">
      <text>
        <r>
          <rPr>
            <sz val="9"/>
            <color indexed="81"/>
            <rFont val="Tahoma"/>
            <family val="2"/>
          </rPr>
          <t>ungefähre Varianz der Betaverteilung (stark vereinfachte Berechnung, wie in der Literatur angegeben)</t>
        </r>
      </text>
    </comment>
    <comment ref="J2" authorId="0">
      <text>
        <r>
          <rPr>
            <sz val="9"/>
            <color indexed="81"/>
            <rFont val="Tahoma"/>
            <family val="2"/>
          </rPr>
          <t>exakte Varianz der Betaverteilung (zum Vergleich)</t>
        </r>
      </text>
    </comment>
    <comment ref="G13" authorId="0">
      <text>
        <r>
          <rPr>
            <sz val="9"/>
            <color indexed="81"/>
            <rFont val="Tahoma"/>
            <family val="2"/>
          </rPr>
          <t>Standardabweichung</t>
        </r>
      </text>
    </comment>
    <comment ref="J16" authorId="0">
      <text>
        <r>
          <rPr>
            <sz val="9"/>
            <color indexed="81"/>
            <rFont val="Tahoma"/>
            <family val="2"/>
          </rPr>
          <t>Vergleichswerte mit exakter Berechnung der Varianz der Betaverteilung</t>
        </r>
      </text>
    </comment>
  </commentList>
</comments>
</file>

<file path=xl/sharedStrings.xml><?xml version="1.0" encoding="utf-8"?>
<sst xmlns="http://schemas.openxmlformats.org/spreadsheetml/2006/main" count="39" uniqueCount="36">
  <si>
    <t>k</t>
  </si>
  <si>
    <t>Wahrscheinlichkeit</t>
  </si>
  <si>
    <t>E</t>
  </si>
  <si>
    <t>…</t>
  </si>
  <si>
    <t>Task</t>
  </si>
  <si>
    <t>Summe</t>
  </si>
  <si>
    <t>Dreiecksverteilung</t>
  </si>
  <si>
    <t>Var</t>
  </si>
  <si>
    <t>Betaverteilung, p+q=6</t>
  </si>
  <si>
    <t>~ Var</t>
  </si>
  <si>
    <t>Arbeitspaket 1</t>
  </si>
  <si>
    <t>Arbeitspaket 2</t>
  </si>
  <si>
    <t>Arbeitspaket 3</t>
  </si>
  <si>
    <t>Arbeitspaket 4</t>
  </si>
  <si>
    <t>Arbeitspaket 5</t>
  </si>
  <si>
    <t>Arbeitspaket 6</t>
  </si>
  <si>
    <t>Arbeitspaket 7</t>
  </si>
  <si>
    <t>Arbeitspaket 8</t>
  </si>
  <si>
    <t>optimistic</t>
  </si>
  <si>
    <t>realistic</t>
  </si>
  <si>
    <t>pessimistic</t>
  </si>
  <si>
    <t>Aufwand</t>
  </si>
  <si>
    <t>Wahrschein-lichkeit</t>
  </si>
  <si>
    <t>Gesamtaufwand Dreiecksvert.</t>
  </si>
  <si>
    <t>Gesamtaufwand Betaverteilung</t>
  </si>
  <si>
    <t>σ =</t>
  </si>
  <si>
    <t>E bzw. µ</t>
  </si>
  <si>
    <r>
      <t xml:space="preserve">Var = </t>
    </r>
    <r>
      <rPr>
        <b/>
        <sz val="11"/>
        <color theme="1"/>
        <rFont val="Calibri"/>
        <family val="2"/>
      </rPr>
      <t>σ^2</t>
    </r>
  </si>
  <si>
    <t>σ</t>
  </si>
  <si>
    <t>µ</t>
  </si>
  <si>
    <r>
      <t xml:space="preserve">Projektdauer </t>
    </r>
    <r>
      <rPr>
        <b/>
        <sz val="11"/>
        <color theme="1"/>
        <rFont val="Calibri"/>
        <family val="2"/>
      </rPr>
      <t>≤ µ + k*σ</t>
    </r>
  </si>
  <si>
    <r>
      <t>µ+ 0*</t>
    </r>
    <r>
      <rPr>
        <sz val="11"/>
        <color theme="1"/>
        <rFont val="Calibri"/>
        <family val="2"/>
      </rPr>
      <t>σ</t>
    </r>
  </si>
  <si>
    <t>Mittelwert bzw. Erwartungswert (E)</t>
  </si>
  <si>
    <r>
      <t>Streuung bzw. Standardabweichung (</t>
    </r>
    <r>
      <rPr>
        <sz val="11"/>
        <color theme="1"/>
        <rFont val="Calibri"/>
        <family val="2"/>
      </rPr>
      <t>σ = √</t>
    </r>
    <r>
      <rPr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</rPr>
      <t>)</t>
    </r>
  </si>
  <si>
    <t>dx</t>
  </si>
  <si>
    <t>xRes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</si>
</sst>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0" fontId="0" fillId="0" borderId="9" xfId="1" applyNumberFormat="1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6" xfId="0" applyFont="1" applyBorder="1"/>
    <xf numFmtId="2" fontId="0" fillId="0" borderId="0" xfId="0" applyNumberFormat="1"/>
    <xf numFmtId="164" fontId="0" fillId="0" borderId="0" xfId="0" applyNumberFormat="1"/>
    <xf numFmtId="2" fontId="0" fillId="0" borderId="16" xfId="0" applyNumberFormat="1" applyFont="1" applyBorder="1"/>
    <xf numFmtId="164" fontId="0" fillId="0" borderId="16" xfId="0" applyNumberFormat="1" applyFont="1" applyBorder="1"/>
    <xf numFmtId="2" fontId="7" fillId="0" borderId="0" xfId="0" applyNumberFormat="1" applyFont="1"/>
    <xf numFmtId="0" fontId="7" fillId="0" borderId="0" xfId="0" applyFont="1"/>
    <xf numFmtId="2" fontId="7" fillId="0" borderId="16" xfId="0" applyNumberFormat="1" applyFont="1" applyBorder="1"/>
    <xf numFmtId="164" fontId="7" fillId="0" borderId="0" xfId="0" applyNumberFormat="1" applyFont="1"/>
    <xf numFmtId="164" fontId="0" fillId="0" borderId="0" xfId="0" applyNumberFormat="1" applyBorder="1"/>
    <xf numFmtId="2" fontId="0" fillId="0" borderId="17" xfId="0" applyNumberFormat="1" applyBorder="1"/>
    <xf numFmtId="0" fontId="0" fillId="0" borderId="17" xfId="0" applyBorder="1"/>
    <xf numFmtId="2" fontId="0" fillId="0" borderId="18" xfId="0" applyNumberFormat="1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0" borderId="21" xfId="0" applyBorder="1"/>
    <xf numFmtId="0" fontId="2" fillId="0" borderId="22" xfId="0" applyFont="1" applyBorder="1" applyAlignment="1">
      <alignment horizontal="center"/>
    </xf>
    <xf numFmtId="9" fontId="0" fillId="0" borderId="27" xfId="1" applyFont="1" applyBorder="1"/>
    <xf numFmtId="9" fontId="0" fillId="0" borderId="28" xfId="1" applyFont="1" applyBorder="1"/>
    <xf numFmtId="9" fontId="0" fillId="0" borderId="29" xfId="1" applyFont="1" applyBorder="1"/>
    <xf numFmtId="49" fontId="2" fillId="0" borderId="23" xfId="0" applyNumberFormat="1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9" fillId="0" borderId="16" xfId="0" applyFont="1" applyBorder="1"/>
    <xf numFmtId="10" fontId="0" fillId="0" borderId="4" xfId="1" applyNumberFormat="1" applyFont="1" applyBorder="1"/>
    <xf numFmtId="10" fontId="0" fillId="0" borderId="6" xfId="1" applyNumberFormat="1" applyFont="1" applyBorder="1"/>
    <xf numFmtId="10" fontId="0" fillId="0" borderId="12" xfId="1" applyNumberFormat="1" applyFont="1" applyBorder="1"/>
    <xf numFmtId="0" fontId="4" fillId="0" borderId="0" xfId="0" applyFont="1" applyAlignment="1">
      <alignment horizontal="center"/>
    </xf>
    <xf numFmtId="9" fontId="0" fillId="0" borderId="0" xfId="1" applyFont="1"/>
    <xf numFmtId="0" fontId="9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49" fontId="2" fillId="0" borderId="24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 wrapText="1"/>
    </xf>
    <xf numFmtId="164" fontId="0" fillId="0" borderId="2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49" fontId="2" fillId="0" borderId="15" xfId="0" applyNumberFormat="1" applyFont="1" applyBorder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dash"/>
            </a:ln>
          </c:spPr>
          <c:marker>
            <c:symbol val="none"/>
          </c:marker>
          <c:xVal>
            <c:numRef>
              <c:f>Verteilungsdiagramm!$A$2:$A$32</c:f>
              <c:numCache>
                <c:formatCode>Standard</c:formatCode>
                <c:ptCount val="31"/>
                <c:pt idx="0">
                  <c:v>20.711060676758251</c:v>
                </c:pt>
                <c:pt idx="1">
                  <c:v>21.241434409418812</c:v>
                </c:pt>
                <c:pt idx="2">
                  <c:v>21.771808142079372</c:v>
                </c:pt>
                <c:pt idx="3">
                  <c:v>22.302181874739933</c:v>
                </c:pt>
                <c:pt idx="4">
                  <c:v>22.832555607400494</c:v>
                </c:pt>
                <c:pt idx="5">
                  <c:v>23.362929340061054</c:v>
                </c:pt>
                <c:pt idx="6">
                  <c:v>23.893303072721615</c:v>
                </c:pt>
                <c:pt idx="7">
                  <c:v>24.423676805382176</c:v>
                </c:pt>
                <c:pt idx="8">
                  <c:v>24.954050538042736</c:v>
                </c:pt>
                <c:pt idx="9">
                  <c:v>25.484424270703297</c:v>
                </c:pt>
                <c:pt idx="10">
                  <c:v>26.014798003363858</c:v>
                </c:pt>
                <c:pt idx="11">
                  <c:v>26.545171736024418</c:v>
                </c:pt>
                <c:pt idx="12">
                  <c:v>27.075545468684979</c:v>
                </c:pt>
                <c:pt idx="13">
                  <c:v>27.605919201345539</c:v>
                </c:pt>
                <c:pt idx="14">
                  <c:v>28.1362929340061</c:v>
                </c:pt>
                <c:pt idx="15">
                  <c:v>28.666666666666661</c:v>
                </c:pt>
                <c:pt idx="16">
                  <c:v>29.197040399327221</c:v>
                </c:pt>
                <c:pt idx="17">
                  <c:v>29.727414131987782</c:v>
                </c:pt>
                <c:pt idx="18">
                  <c:v>30.257787864648343</c:v>
                </c:pt>
                <c:pt idx="19">
                  <c:v>30.788161597308903</c:v>
                </c:pt>
                <c:pt idx="20">
                  <c:v>31.318535329969464</c:v>
                </c:pt>
                <c:pt idx="21">
                  <c:v>31.848909062630025</c:v>
                </c:pt>
                <c:pt idx="22">
                  <c:v>32.379282795290585</c:v>
                </c:pt>
                <c:pt idx="23">
                  <c:v>32.909656527951149</c:v>
                </c:pt>
                <c:pt idx="24">
                  <c:v>33.440030260611714</c:v>
                </c:pt>
                <c:pt idx="25">
                  <c:v>33.970403993272278</c:v>
                </c:pt>
                <c:pt idx="26">
                  <c:v>34.500777725932842</c:v>
                </c:pt>
                <c:pt idx="27">
                  <c:v>35.031151458593406</c:v>
                </c:pt>
                <c:pt idx="28">
                  <c:v>35.56152519125397</c:v>
                </c:pt>
                <c:pt idx="29">
                  <c:v>36.091898923914535</c:v>
                </c:pt>
                <c:pt idx="30">
                  <c:v>36.622272656575099</c:v>
                </c:pt>
              </c:numCache>
            </c:numRef>
          </c:xVal>
          <c:yVal>
            <c:numRef>
              <c:f>Verteilungsdiagramm!$B$2:$B$32</c:f>
              <c:numCache>
                <c:formatCode>Standard</c:formatCode>
                <c:ptCount val="31"/>
                <c:pt idx="0">
                  <c:v>3.8392919867255982E-4</c:v>
                </c:pt>
                <c:pt idx="1">
                  <c:v>8.4547838357809939E-4</c:v>
                </c:pt>
                <c:pt idx="2">
                  <c:v>1.7632299440043858E-3</c:v>
                </c:pt>
                <c:pt idx="3">
                  <c:v>3.4823344162056369E-3</c:v>
                </c:pt>
                <c:pt idx="4">
                  <c:v>6.5130899431695448E-3</c:v>
                </c:pt>
                <c:pt idx="5">
                  <c:v>1.1536093158007117E-2</c:v>
                </c:pt>
                <c:pt idx="6">
                  <c:v>1.9350202376383258E-2</c:v>
                </c:pt>
                <c:pt idx="7">
                  <c:v>3.0737415422331313E-2</c:v>
                </c:pt>
                <c:pt idx="8">
                  <c:v>4.6238555711343006E-2</c:v>
                </c:pt>
                <c:pt idx="9">
                  <c:v>6.5871302624822201E-2</c:v>
                </c:pt>
                <c:pt idx="10">
                  <c:v>8.8867573423824509E-2</c:v>
                </c:pt>
                <c:pt idx="11">
                  <c:v>0.11353910585907841</c:v>
                </c:pt>
                <c:pt idx="12">
                  <c:v>0.13737341544691603</c:v>
                </c:pt>
                <c:pt idx="13">
                  <c:v>0.15740372306978787</c:v>
                </c:pt>
                <c:pt idx="14">
                  <c:v>0.17079784359054909</c:v>
                </c:pt>
                <c:pt idx="15">
                  <c:v>0.17551120344272964</c:v>
                </c:pt>
                <c:pt idx="16">
                  <c:v>0.17079784359054936</c:v>
                </c:pt>
                <c:pt idx="17">
                  <c:v>0.15740372306978831</c:v>
                </c:pt>
                <c:pt idx="18">
                  <c:v>0.13737341544691664</c:v>
                </c:pt>
                <c:pt idx="19">
                  <c:v>0.11353910585907907</c:v>
                </c:pt>
                <c:pt idx="20">
                  <c:v>8.8867573423825147E-2</c:v>
                </c:pt>
                <c:pt idx="21">
                  <c:v>6.587130262482277E-2</c:v>
                </c:pt>
                <c:pt idx="22">
                  <c:v>4.6238555711343471E-2</c:v>
                </c:pt>
                <c:pt idx="23">
                  <c:v>3.0737415422331583E-2</c:v>
                </c:pt>
                <c:pt idx="24">
                  <c:v>1.9350202376383383E-2</c:v>
                </c:pt>
                <c:pt idx="25">
                  <c:v>1.1536093158007167E-2</c:v>
                </c:pt>
                <c:pt idx="26">
                  <c:v>6.5130899431695448E-3</c:v>
                </c:pt>
                <c:pt idx="27">
                  <c:v>3.4823344162056222E-3</c:v>
                </c:pt>
                <c:pt idx="28">
                  <c:v>1.7632299440043682E-3</c:v>
                </c:pt>
                <c:pt idx="29">
                  <c:v>8.4547838357808746E-4</c:v>
                </c:pt>
                <c:pt idx="30">
                  <c:v>3.8392919867255169E-4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16544"/>
        <c:axId val="248057856"/>
      </c:scatterChart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Verteilungsdiagramm!$A$2:$A$32</c:f>
              <c:numCache>
                <c:formatCode>Standard</c:formatCode>
                <c:ptCount val="31"/>
                <c:pt idx="0">
                  <c:v>20.711060676758251</c:v>
                </c:pt>
                <c:pt idx="1">
                  <c:v>21.241434409418812</c:v>
                </c:pt>
                <c:pt idx="2">
                  <c:v>21.771808142079372</c:v>
                </c:pt>
                <c:pt idx="3">
                  <c:v>22.302181874739933</c:v>
                </c:pt>
                <c:pt idx="4">
                  <c:v>22.832555607400494</c:v>
                </c:pt>
                <c:pt idx="5">
                  <c:v>23.362929340061054</c:v>
                </c:pt>
                <c:pt idx="6">
                  <c:v>23.893303072721615</c:v>
                </c:pt>
                <c:pt idx="7">
                  <c:v>24.423676805382176</c:v>
                </c:pt>
                <c:pt idx="8">
                  <c:v>24.954050538042736</c:v>
                </c:pt>
                <c:pt idx="9">
                  <c:v>25.484424270703297</c:v>
                </c:pt>
                <c:pt idx="10">
                  <c:v>26.014798003363858</c:v>
                </c:pt>
                <c:pt idx="11">
                  <c:v>26.545171736024418</c:v>
                </c:pt>
                <c:pt idx="12">
                  <c:v>27.075545468684979</c:v>
                </c:pt>
                <c:pt idx="13">
                  <c:v>27.605919201345539</c:v>
                </c:pt>
                <c:pt idx="14">
                  <c:v>28.1362929340061</c:v>
                </c:pt>
                <c:pt idx="15">
                  <c:v>28.666666666666661</c:v>
                </c:pt>
                <c:pt idx="16">
                  <c:v>29.197040399327221</c:v>
                </c:pt>
                <c:pt idx="17">
                  <c:v>29.727414131987782</c:v>
                </c:pt>
                <c:pt idx="18">
                  <c:v>30.257787864648343</c:v>
                </c:pt>
                <c:pt idx="19">
                  <c:v>30.788161597308903</c:v>
                </c:pt>
                <c:pt idx="20">
                  <c:v>31.318535329969464</c:v>
                </c:pt>
                <c:pt idx="21">
                  <c:v>31.848909062630025</c:v>
                </c:pt>
                <c:pt idx="22">
                  <c:v>32.379282795290585</c:v>
                </c:pt>
                <c:pt idx="23">
                  <c:v>32.909656527951149</c:v>
                </c:pt>
                <c:pt idx="24">
                  <c:v>33.440030260611714</c:v>
                </c:pt>
                <c:pt idx="25">
                  <c:v>33.970403993272278</c:v>
                </c:pt>
                <c:pt idx="26">
                  <c:v>34.500777725932842</c:v>
                </c:pt>
                <c:pt idx="27">
                  <c:v>35.031151458593406</c:v>
                </c:pt>
                <c:pt idx="28">
                  <c:v>35.56152519125397</c:v>
                </c:pt>
                <c:pt idx="29">
                  <c:v>36.091898923914535</c:v>
                </c:pt>
                <c:pt idx="30">
                  <c:v>36.622272656575099</c:v>
                </c:pt>
              </c:numCache>
            </c:numRef>
          </c:xVal>
          <c:yVal>
            <c:numRef>
              <c:f>Verteilungsdiagramm!$C$2:$C$32</c:f>
              <c:numCache>
                <c:formatCode>0%</c:formatCode>
                <c:ptCount val="31"/>
                <c:pt idx="0">
                  <c:v>2.3262907903552461E-4</c:v>
                </c:pt>
                <c:pt idx="1">
                  <c:v>5.441086524671392E-4</c:v>
                </c:pt>
                <c:pt idx="2">
                  <c:v>1.2093413666643279E-3</c:v>
                </c:pt>
                <c:pt idx="3">
                  <c:v>2.5551303304279203E-3</c:v>
                </c:pt>
                <c:pt idx="4">
                  <c:v>5.1340633273503199E-3</c:v>
                </c:pt>
                <c:pt idx="5">
                  <c:v>9.8153286286452954E-3</c:v>
                </c:pt>
                <c:pt idx="6">
                  <c:v>1.7864420562816487E-2</c:v>
                </c:pt>
                <c:pt idx="7">
                  <c:v>3.0974075706740465E-2</c:v>
                </c:pt>
                <c:pt idx="8">
                  <c:v>5.1199454917107604E-2</c:v>
                </c:pt>
                <c:pt idx="9">
                  <c:v>8.0756659233770678E-2</c:v>
                </c:pt>
                <c:pt idx="10">
                  <c:v>0.12167250457438078</c:v>
                </c:pt>
                <c:pt idx="11">
                  <c:v>0.17532394485222882</c:v>
                </c:pt>
                <c:pt idx="12">
                  <c:v>0.24196365222307215</c:v>
                </c:pt>
                <c:pt idx="13">
                  <c:v>0.32036919090126936</c:v>
                </c:pt>
                <c:pt idx="14">
                  <c:v>0.40775128829689411</c:v>
                </c:pt>
                <c:pt idx="15">
                  <c:v>0.49999999999999878</c:v>
                </c:pt>
                <c:pt idx="16">
                  <c:v>0.59224871170310345</c:v>
                </c:pt>
                <c:pt idx="17">
                  <c:v>0.67963080909872842</c:v>
                </c:pt>
                <c:pt idx="18">
                  <c:v>0.75803634777692586</c:v>
                </c:pt>
                <c:pt idx="19">
                  <c:v>0.82467605514776965</c:v>
                </c:pt>
                <c:pt idx="20">
                  <c:v>0.87832749542561794</c:v>
                </c:pt>
                <c:pt idx="21">
                  <c:v>0.91924334076622838</c:v>
                </c:pt>
                <c:pt idx="22">
                  <c:v>0.94880054508289169</c:v>
                </c:pt>
                <c:pt idx="23">
                  <c:v>0.96902592429325918</c:v>
                </c:pt>
                <c:pt idx="24">
                  <c:v>0.98213557943718333</c:v>
                </c:pt>
                <c:pt idx="25">
                  <c:v>0.99018467137135469</c:v>
                </c:pt>
                <c:pt idx="26">
                  <c:v>0.99486593667264966</c:v>
                </c:pt>
                <c:pt idx="27">
                  <c:v>0.99744486966957213</c:v>
                </c:pt>
                <c:pt idx="28">
                  <c:v>0.99879065863333572</c:v>
                </c:pt>
                <c:pt idx="29">
                  <c:v>0.99945589134753288</c:v>
                </c:pt>
                <c:pt idx="30">
                  <c:v>0.99976737092096446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12544"/>
        <c:axId val="248059776"/>
      </c:scatterChart>
      <c:valAx>
        <c:axId val="15231654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Aufwand</a:t>
                </a:r>
              </a:p>
            </c:rich>
          </c:tx>
          <c:layout/>
          <c:overlay val="0"/>
        </c:title>
        <c:numFmt formatCode="Standard" sourceLinked="1"/>
        <c:majorTickMark val="out"/>
        <c:minorTickMark val="none"/>
        <c:tickLblPos val="nextTo"/>
        <c:crossAx val="248057856"/>
        <c:crosses val="autoZero"/>
        <c:crossBetween val="midCat"/>
      </c:valAx>
      <c:valAx>
        <c:axId val="248057856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one"/>
        <c:crossAx val="152316544"/>
        <c:crosses val="autoZero"/>
        <c:crossBetween val="midCat"/>
      </c:valAx>
      <c:valAx>
        <c:axId val="248059776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Wahrscheinlichkeit (kum.)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49612544"/>
        <c:crosses val="max"/>
        <c:crossBetween val="midCat"/>
      </c:valAx>
      <c:valAx>
        <c:axId val="249612544"/>
        <c:scaling>
          <c:orientation val="minMax"/>
        </c:scaling>
        <c:delete val="1"/>
        <c:axPos val="b"/>
        <c:numFmt formatCode="Standard" sourceLinked="1"/>
        <c:majorTickMark val="out"/>
        <c:minorTickMark val="none"/>
        <c:tickLblPos val="nextTo"/>
        <c:crossAx val="248059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4</xdr:row>
      <xdr:rowOff>45720</xdr:rowOff>
    </xdr:from>
    <xdr:to>
      <xdr:col>12</xdr:col>
      <xdr:colOff>365760</xdr:colOff>
      <xdr:row>27</xdr:row>
      <xdr:rowOff>68580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selection activeCell="A11" sqref="A11"/>
    </sheetView>
  </sheetViews>
  <sheetFormatPr baseColWidth="10" defaultRowHeight="14.4" x14ac:dyDescent="0.3"/>
  <cols>
    <col min="1" max="1" width="13.77734375" customWidth="1"/>
    <col min="2" max="4" width="9.5546875" customWidth="1"/>
    <col min="5" max="5" width="12.44140625" customWidth="1"/>
    <col min="6" max="7" width="8.109375" customWidth="1"/>
    <col min="8" max="10" width="7.77734375" customWidth="1"/>
  </cols>
  <sheetData>
    <row r="1" spans="1:10" x14ac:dyDescent="0.3">
      <c r="A1" s="31"/>
      <c r="B1" s="51" t="s">
        <v>21</v>
      </c>
      <c r="C1" s="51"/>
      <c r="D1" s="51"/>
      <c r="F1" s="51" t="s">
        <v>6</v>
      </c>
      <c r="G1" s="52"/>
      <c r="H1" s="51" t="s">
        <v>8</v>
      </c>
      <c r="I1" s="51"/>
      <c r="J1" s="51"/>
    </row>
    <row r="2" spans="1:10" x14ac:dyDescent="0.3">
      <c r="A2" s="32" t="s">
        <v>4</v>
      </c>
      <c r="B2" s="28" t="s">
        <v>18</v>
      </c>
      <c r="C2" s="28" t="s">
        <v>19</v>
      </c>
      <c r="D2" s="28" t="s">
        <v>20</v>
      </c>
      <c r="F2" s="28" t="s">
        <v>26</v>
      </c>
      <c r="G2" s="29" t="s">
        <v>27</v>
      </c>
      <c r="H2" s="28" t="s">
        <v>2</v>
      </c>
      <c r="I2" s="28" t="s">
        <v>9</v>
      </c>
      <c r="J2" s="30" t="s">
        <v>7</v>
      </c>
    </row>
    <row r="3" spans="1:10" x14ac:dyDescent="0.3">
      <c r="A3" s="31" t="s">
        <v>10</v>
      </c>
      <c r="B3">
        <v>2</v>
      </c>
      <c r="C3">
        <v>3</v>
      </c>
      <c r="D3">
        <v>5</v>
      </c>
      <c r="F3" s="24">
        <f>AVERAGE(B3:D3)</f>
        <v>3.3333333333333335</v>
      </c>
      <c r="G3" s="25">
        <f>((C3-B3)^2+(D3-B3)^2+(D3-C3)^2)/36</f>
        <v>0.3888888888888889</v>
      </c>
      <c r="H3" s="17">
        <f t="shared" ref="H3:H10" si="0">(B3+4*C3+D3)/6</f>
        <v>3.1666666666666665</v>
      </c>
      <c r="I3" s="16">
        <f t="shared" ref="I3:I10" si="1">(D3-B3)^2/36</f>
        <v>0.25</v>
      </c>
      <c r="J3" s="20">
        <f t="shared" ref="J3:J10" si="2">(16*(D3-C3)*(C3-B3)+5*(D3-B3)^2)/7/6^2</f>
        <v>0.30555555555555558</v>
      </c>
    </row>
    <row r="4" spans="1:10" x14ac:dyDescent="0.3">
      <c r="A4" s="31" t="s">
        <v>11</v>
      </c>
      <c r="B4">
        <v>1</v>
      </c>
      <c r="C4">
        <v>2</v>
      </c>
      <c r="D4">
        <v>4</v>
      </c>
      <c r="F4" s="24">
        <f t="shared" ref="F4:F10" si="3">AVERAGE(B4:D4)</f>
        <v>2.3333333333333335</v>
      </c>
      <c r="G4" s="25">
        <f t="shared" ref="G4:G10" si="4">((C4-B4)^2+(D4-B4)^2+(D4-C4)^2)/36</f>
        <v>0.3888888888888889</v>
      </c>
      <c r="H4" s="17">
        <f t="shared" si="0"/>
        <v>2.1666666666666665</v>
      </c>
      <c r="I4" s="16">
        <f t="shared" si="1"/>
        <v>0.25</v>
      </c>
      <c r="J4" s="20">
        <f t="shared" si="2"/>
        <v>0.30555555555555558</v>
      </c>
    </row>
    <row r="5" spans="1:10" x14ac:dyDescent="0.3">
      <c r="A5" s="31" t="s">
        <v>12</v>
      </c>
      <c r="B5">
        <v>3</v>
      </c>
      <c r="C5">
        <v>5</v>
      </c>
      <c r="D5">
        <v>10</v>
      </c>
      <c r="F5" s="24">
        <f t="shared" si="3"/>
        <v>6</v>
      </c>
      <c r="G5" s="25">
        <f t="shared" si="4"/>
        <v>2.1666666666666665</v>
      </c>
      <c r="H5" s="17">
        <f t="shared" si="0"/>
        <v>5.5</v>
      </c>
      <c r="I5" s="16">
        <f t="shared" si="1"/>
        <v>1.3611111111111112</v>
      </c>
      <c r="J5" s="20">
        <f t="shared" si="2"/>
        <v>1.607142857142857</v>
      </c>
    </row>
    <row r="6" spans="1:10" x14ac:dyDescent="0.3">
      <c r="A6" s="31" t="s">
        <v>13</v>
      </c>
      <c r="B6">
        <v>4</v>
      </c>
      <c r="C6">
        <v>6</v>
      </c>
      <c r="D6">
        <v>10</v>
      </c>
      <c r="F6" s="24">
        <f t="shared" si="3"/>
        <v>6.666666666666667</v>
      </c>
      <c r="G6" s="25">
        <f t="shared" si="4"/>
        <v>1.5555555555555556</v>
      </c>
      <c r="H6" s="17">
        <f t="shared" si="0"/>
        <v>6.333333333333333</v>
      </c>
      <c r="I6" s="16">
        <f t="shared" si="1"/>
        <v>1</v>
      </c>
      <c r="J6" s="20">
        <f t="shared" si="2"/>
        <v>1.2222222222222223</v>
      </c>
    </row>
    <row r="7" spans="1:10" x14ac:dyDescent="0.3">
      <c r="A7" s="31" t="s">
        <v>14</v>
      </c>
      <c r="B7">
        <v>2</v>
      </c>
      <c r="C7">
        <v>2</v>
      </c>
      <c r="D7">
        <v>3</v>
      </c>
      <c r="F7" s="24">
        <f t="shared" si="3"/>
        <v>2.3333333333333335</v>
      </c>
      <c r="G7" s="25">
        <f t="shared" si="4"/>
        <v>5.5555555555555552E-2</v>
      </c>
      <c r="H7" s="17">
        <f t="shared" si="0"/>
        <v>2.1666666666666665</v>
      </c>
      <c r="I7" s="16">
        <f t="shared" si="1"/>
        <v>2.7777777777777776E-2</v>
      </c>
      <c r="J7" s="20">
        <f t="shared" si="2"/>
        <v>1.984126984126984E-2</v>
      </c>
    </row>
    <row r="8" spans="1:10" x14ac:dyDescent="0.3">
      <c r="A8" s="31" t="s">
        <v>15</v>
      </c>
      <c r="B8">
        <v>1</v>
      </c>
      <c r="C8">
        <v>1</v>
      </c>
      <c r="D8">
        <v>1</v>
      </c>
      <c r="F8" s="24">
        <f t="shared" si="3"/>
        <v>1</v>
      </c>
      <c r="G8" s="25">
        <f t="shared" si="4"/>
        <v>0</v>
      </c>
      <c r="H8" s="17">
        <f t="shared" si="0"/>
        <v>1</v>
      </c>
      <c r="I8" s="16">
        <f t="shared" si="1"/>
        <v>0</v>
      </c>
      <c r="J8" s="20">
        <f t="shared" si="2"/>
        <v>0</v>
      </c>
    </row>
    <row r="9" spans="1:10" x14ac:dyDescent="0.3">
      <c r="A9" s="31" t="s">
        <v>16</v>
      </c>
      <c r="B9">
        <v>1</v>
      </c>
      <c r="C9">
        <v>1</v>
      </c>
      <c r="D9">
        <v>3</v>
      </c>
      <c r="F9" s="24">
        <f t="shared" si="3"/>
        <v>1.6666666666666667</v>
      </c>
      <c r="G9" s="25">
        <f t="shared" si="4"/>
        <v>0.22222222222222221</v>
      </c>
      <c r="H9" s="17">
        <f t="shared" si="0"/>
        <v>1.3333333333333333</v>
      </c>
      <c r="I9" s="16">
        <f t="shared" si="1"/>
        <v>0.1111111111111111</v>
      </c>
      <c r="J9" s="20">
        <f t="shared" si="2"/>
        <v>7.9365079365079361E-2</v>
      </c>
    </row>
    <row r="10" spans="1:10" x14ac:dyDescent="0.3">
      <c r="A10" s="31" t="s">
        <v>17</v>
      </c>
      <c r="B10">
        <v>4</v>
      </c>
      <c r="C10">
        <v>5</v>
      </c>
      <c r="D10">
        <v>7</v>
      </c>
      <c r="F10" s="24">
        <f t="shared" si="3"/>
        <v>5.333333333333333</v>
      </c>
      <c r="G10" s="25">
        <f t="shared" si="4"/>
        <v>0.3888888888888889</v>
      </c>
      <c r="H10" s="17">
        <f t="shared" si="0"/>
        <v>5.166666666666667</v>
      </c>
      <c r="I10" s="16">
        <f t="shared" si="1"/>
        <v>0.25</v>
      </c>
      <c r="J10" s="20">
        <f t="shared" si="2"/>
        <v>0.30555555555555558</v>
      </c>
    </row>
    <row r="11" spans="1:10" x14ac:dyDescent="0.3">
      <c r="F11" s="24"/>
      <c r="G11" s="26"/>
      <c r="H11" s="17"/>
      <c r="J11" s="21"/>
    </row>
    <row r="12" spans="1:10" ht="15" thickBot="1" x14ac:dyDescent="0.35">
      <c r="A12" s="14" t="s">
        <v>5</v>
      </c>
      <c r="B12" s="38">
        <f>SUM(B3:B11)</f>
        <v>18</v>
      </c>
      <c r="C12" s="15">
        <f t="shared" ref="C12:D12" si="5">SUM(C3:C11)</f>
        <v>25</v>
      </c>
      <c r="D12" s="15">
        <f t="shared" si="5"/>
        <v>43</v>
      </c>
      <c r="F12" s="19">
        <f t="shared" ref="F12" si="6">SUM(F3:F11)</f>
        <v>28.666666666666668</v>
      </c>
      <c r="G12" s="27">
        <f t="shared" ref="G12" si="7">SUM(G3:G11)</f>
        <v>5.166666666666667</v>
      </c>
      <c r="H12" s="19">
        <f t="shared" ref="H12" si="8">SUM(H3:H11)</f>
        <v>26.833333333333332</v>
      </c>
      <c r="I12" s="18">
        <f t="shared" ref="I12" si="9">SUM(I3:I11)</f>
        <v>3.25</v>
      </c>
      <c r="J12" s="22">
        <f t="shared" ref="J12" si="10">SUM(J3:J11)</f>
        <v>3.8452380952380958</v>
      </c>
    </row>
    <row r="13" spans="1:10" x14ac:dyDescent="0.3">
      <c r="F13" s="37" t="s">
        <v>25</v>
      </c>
      <c r="G13" s="20">
        <f>SQRT(G12)</f>
        <v>2.2730302828309759</v>
      </c>
      <c r="H13" s="37" t="s">
        <v>25</v>
      </c>
      <c r="I13" s="20">
        <f>SQRT(I12)</f>
        <v>1.8027756377319946</v>
      </c>
      <c r="J13" s="20">
        <f>SQRT(J12)</f>
        <v>1.9609278658936171</v>
      </c>
    </row>
    <row r="14" spans="1:10" ht="15" thickBot="1" x14ac:dyDescent="0.35"/>
    <row r="15" spans="1:10" ht="29.4" thickBot="1" x14ac:dyDescent="0.35">
      <c r="A15" s="14"/>
      <c r="E15" s="36" t="s">
        <v>22</v>
      </c>
      <c r="F15" s="53" t="s">
        <v>23</v>
      </c>
      <c r="G15" s="54"/>
      <c r="H15" s="54" t="s">
        <v>24</v>
      </c>
      <c r="I15" s="58"/>
    </row>
    <row r="16" spans="1:10" x14ac:dyDescent="0.3">
      <c r="E16" s="33">
        <v>0.5</v>
      </c>
      <c r="F16" s="55">
        <f>F$12+SQRT(G$12)*_xlfn.NORM.S.INV($E16)</f>
        <v>28.666666666666668</v>
      </c>
      <c r="G16" s="47"/>
      <c r="H16" s="47">
        <f t="shared" ref="H16:H21" si="11">H$12+SQRT(I$12)*_xlfn.NORM.S.INV($E16)</f>
        <v>26.833333333333332</v>
      </c>
      <c r="I16" s="48"/>
      <c r="J16" s="23">
        <f>H$12+SQRT(J$12)*_xlfn.NORM.S.INV($E16)</f>
        <v>26.833333333333332</v>
      </c>
    </row>
    <row r="17" spans="5:10" x14ac:dyDescent="0.3">
      <c r="E17" s="34">
        <v>0.8</v>
      </c>
      <c r="F17" s="56">
        <f t="shared" ref="F17:F21" si="12">F$12+SQRT(G$12)*_xlfn.NORM.S.INV($E17)</f>
        <v>30.579697217251464</v>
      </c>
      <c r="G17" s="45"/>
      <c r="H17" s="45">
        <f t="shared" si="11"/>
        <v>28.350587589416531</v>
      </c>
      <c r="I17" s="46"/>
      <c r="J17" s="23">
        <f t="shared" ref="J17" si="13">H$12+SQRT(J$12)*_xlfn.NORM.S.INV($E17)</f>
        <v>28.483691862774222</v>
      </c>
    </row>
    <row r="18" spans="5:10" x14ac:dyDescent="0.3">
      <c r="E18" s="34">
        <v>0.84099999999999997</v>
      </c>
      <c r="F18" s="56">
        <f t="shared" ref="F18" si="14">F$12+SQRT(G$12)*_xlfn.NORM.S.INV($E18)</f>
        <v>30.936460769492477</v>
      </c>
      <c r="G18" s="45"/>
      <c r="H18" s="45">
        <f t="shared" ref="H18" si="15">H$12+SQRT(I$12)*_xlfn.NORM.S.INV($E18)</f>
        <v>28.633542306416512</v>
      </c>
      <c r="I18" s="46"/>
      <c r="J18" s="23">
        <f t="shared" ref="J18" si="16">H$12+SQRT(J$12)*_xlfn.NORM.S.INV($E18)</f>
        <v>28.7914693686037</v>
      </c>
    </row>
    <row r="19" spans="5:10" x14ac:dyDescent="0.3">
      <c r="E19" s="34">
        <v>0.9</v>
      </c>
      <c r="F19" s="56">
        <f t="shared" ref="F19" si="17">F$12+SQRT(G$12)*_xlfn.NORM.S.INV($E19)</f>
        <v>31.579672184158991</v>
      </c>
      <c r="G19" s="45"/>
      <c r="H19" s="45">
        <f t="shared" ref="H19" si="18">H$12+SQRT(I$12)*_xlfn.NORM.S.INV($E19)</f>
        <v>29.143683274194437</v>
      </c>
      <c r="I19" s="46"/>
      <c r="J19" s="23">
        <f t="shared" ref="J19:J21" si="19">H$12+SQRT(J$12)*_xlfn.NORM.S.INV($E19)</f>
        <v>29.346363509789331</v>
      </c>
    </row>
    <row r="20" spans="5:10" x14ac:dyDescent="0.3">
      <c r="E20" s="34">
        <v>0.95</v>
      </c>
      <c r="F20" s="56">
        <f t="shared" ref="F20" si="20">F$12+SQRT(G$12)*_xlfn.NORM.S.INV($E20)</f>
        <v>32.405468771551725</v>
      </c>
      <c r="G20" s="45"/>
      <c r="H20" s="45">
        <f t="shared" ref="H20" si="21">H$12+SQRT(I$12)*_xlfn.NORM.S.INV($E20)</f>
        <v>29.798635379636554</v>
      </c>
      <c r="I20" s="46"/>
      <c r="J20" s="23">
        <f t="shared" si="19"/>
        <v>30.058772645738657</v>
      </c>
    </row>
    <row r="21" spans="5:10" ht="15" thickBot="1" x14ac:dyDescent="0.35">
      <c r="E21" s="35">
        <v>0.97699999999999998</v>
      </c>
      <c r="F21" s="57">
        <f t="shared" si="12"/>
        <v>33.202256086836471</v>
      </c>
      <c r="G21" s="49"/>
      <c r="H21" s="49">
        <f t="shared" si="11"/>
        <v>30.430579780597288</v>
      </c>
      <c r="I21" s="50"/>
      <c r="J21" s="23">
        <f t="shared" si="19"/>
        <v>30.746155678659125</v>
      </c>
    </row>
  </sheetData>
  <mergeCells count="17">
    <mergeCell ref="F20:G20"/>
    <mergeCell ref="H20:I20"/>
    <mergeCell ref="H16:I16"/>
    <mergeCell ref="H17:I17"/>
    <mergeCell ref="H21:I21"/>
    <mergeCell ref="B1:D1"/>
    <mergeCell ref="F1:G1"/>
    <mergeCell ref="H1:J1"/>
    <mergeCell ref="F15:G15"/>
    <mergeCell ref="F16:G16"/>
    <mergeCell ref="F17:G17"/>
    <mergeCell ref="F21:G21"/>
    <mergeCell ref="H15:I15"/>
    <mergeCell ref="F18:G18"/>
    <mergeCell ref="H18:I18"/>
    <mergeCell ref="F19:G19"/>
    <mergeCell ref="H19:I1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" sqref="E3"/>
    </sheetView>
  </sheetViews>
  <sheetFormatPr baseColWidth="10" defaultRowHeight="14.4" x14ac:dyDescent="0.3"/>
  <cols>
    <col min="3" max="3" width="11.5546875" style="43"/>
  </cols>
  <sheetData>
    <row r="1" spans="1:6" x14ac:dyDescent="0.3">
      <c r="A1" t="s">
        <v>21</v>
      </c>
      <c r="E1" s="44" t="s">
        <v>35</v>
      </c>
      <c r="F1" s="44">
        <v>30</v>
      </c>
    </row>
    <row r="2" spans="1:6" x14ac:dyDescent="0.3">
      <c r="A2">
        <f>Aufwandsschätzung!F12-3.5*Aufwandsschätzung!G13</f>
        <v>20.711060676758251</v>
      </c>
      <c r="B2">
        <f>_xlfn.NORM.DIST(A2,Aufwandsschätzung!$F$12,Aufwandsschätzung!$G$13,FALSE)</f>
        <v>3.8392919867255982E-4</v>
      </c>
      <c r="C2" s="43">
        <f>_xlfn.NORM.DIST(A2,Aufwandsschätzung!$F$12,Aufwandsschätzung!$G$13,TRUE)</f>
        <v>2.3262907903552461E-4</v>
      </c>
      <c r="E2" s="44" t="s">
        <v>34</v>
      </c>
      <c r="F2" s="44">
        <f>7*Aufwandsschätzung!G13/F1</f>
        <v>0.53037373266056098</v>
      </c>
    </row>
    <row r="3" spans="1:6" x14ac:dyDescent="0.3">
      <c r="A3">
        <f>A2+$F$2</f>
        <v>21.241434409418812</v>
      </c>
      <c r="B3">
        <f>_xlfn.NORM.DIST(A3,Aufwandsschätzung!$F$12,Aufwandsschätzung!$G$13,FALSE)</f>
        <v>8.4547838357809939E-4</v>
      </c>
      <c r="C3" s="43">
        <f>_xlfn.NORM.DIST(A3,Aufwandsschätzung!$F$12,Aufwandsschätzung!$G$13,TRUE)</f>
        <v>5.441086524671392E-4</v>
      </c>
    </row>
    <row r="4" spans="1:6" x14ac:dyDescent="0.3">
      <c r="A4">
        <f t="shared" ref="A4:A32" si="0">A3+$F$2</f>
        <v>21.771808142079372</v>
      </c>
      <c r="B4">
        <f>_xlfn.NORM.DIST(A4,Aufwandsschätzung!$F$12,Aufwandsschätzung!$G$13,FALSE)</f>
        <v>1.7632299440043858E-3</v>
      </c>
      <c r="C4" s="43">
        <f>_xlfn.NORM.DIST(A4,Aufwandsschätzung!$F$12,Aufwandsschätzung!$G$13,TRUE)</f>
        <v>1.2093413666643279E-3</v>
      </c>
    </row>
    <row r="5" spans="1:6" x14ac:dyDescent="0.3">
      <c r="A5">
        <f t="shared" si="0"/>
        <v>22.302181874739933</v>
      </c>
      <c r="B5">
        <f>_xlfn.NORM.DIST(A5,Aufwandsschätzung!$F$12,Aufwandsschätzung!$G$13,FALSE)</f>
        <v>3.4823344162056369E-3</v>
      </c>
      <c r="C5" s="43">
        <f>_xlfn.NORM.DIST(A5,Aufwandsschätzung!$F$12,Aufwandsschätzung!$G$13,TRUE)</f>
        <v>2.5551303304279203E-3</v>
      </c>
    </row>
    <row r="6" spans="1:6" x14ac:dyDescent="0.3">
      <c r="A6">
        <f t="shared" si="0"/>
        <v>22.832555607400494</v>
      </c>
      <c r="B6">
        <f>_xlfn.NORM.DIST(A6,Aufwandsschätzung!$F$12,Aufwandsschätzung!$G$13,FALSE)</f>
        <v>6.5130899431695448E-3</v>
      </c>
      <c r="C6" s="43">
        <f>_xlfn.NORM.DIST(A6,Aufwandsschätzung!$F$12,Aufwandsschätzung!$G$13,TRUE)</f>
        <v>5.1340633273503199E-3</v>
      </c>
    </row>
    <row r="7" spans="1:6" x14ac:dyDescent="0.3">
      <c r="A7">
        <f t="shared" si="0"/>
        <v>23.362929340061054</v>
      </c>
      <c r="B7">
        <f>_xlfn.NORM.DIST(A7,Aufwandsschätzung!$F$12,Aufwandsschätzung!$G$13,FALSE)</f>
        <v>1.1536093158007117E-2</v>
      </c>
      <c r="C7" s="43">
        <f>_xlfn.NORM.DIST(A7,Aufwandsschätzung!$F$12,Aufwandsschätzung!$G$13,TRUE)</f>
        <v>9.8153286286452954E-3</v>
      </c>
    </row>
    <row r="8" spans="1:6" x14ac:dyDescent="0.3">
      <c r="A8">
        <f t="shared" si="0"/>
        <v>23.893303072721615</v>
      </c>
      <c r="B8">
        <f>_xlfn.NORM.DIST(A8,Aufwandsschätzung!$F$12,Aufwandsschätzung!$G$13,FALSE)</f>
        <v>1.9350202376383258E-2</v>
      </c>
      <c r="C8" s="43">
        <f>_xlfn.NORM.DIST(A8,Aufwandsschätzung!$F$12,Aufwandsschätzung!$G$13,TRUE)</f>
        <v>1.7864420562816487E-2</v>
      </c>
    </row>
    <row r="9" spans="1:6" x14ac:dyDescent="0.3">
      <c r="A9">
        <f t="shared" si="0"/>
        <v>24.423676805382176</v>
      </c>
      <c r="B9">
        <f>_xlfn.NORM.DIST(A9,Aufwandsschätzung!$F$12,Aufwandsschätzung!$G$13,FALSE)</f>
        <v>3.0737415422331313E-2</v>
      </c>
      <c r="C9" s="43">
        <f>_xlfn.NORM.DIST(A9,Aufwandsschätzung!$F$12,Aufwandsschätzung!$G$13,TRUE)</f>
        <v>3.0974075706740465E-2</v>
      </c>
    </row>
    <row r="10" spans="1:6" x14ac:dyDescent="0.3">
      <c r="A10">
        <f t="shared" si="0"/>
        <v>24.954050538042736</v>
      </c>
      <c r="B10">
        <f>_xlfn.NORM.DIST(A10,Aufwandsschätzung!$F$12,Aufwandsschätzung!$G$13,FALSE)</f>
        <v>4.6238555711343006E-2</v>
      </c>
      <c r="C10" s="43">
        <f>_xlfn.NORM.DIST(A10,Aufwandsschätzung!$F$12,Aufwandsschätzung!$G$13,TRUE)</f>
        <v>5.1199454917107604E-2</v>
      </c>
    </row>
    <row r="11" spans="1:6" x14ac:dyDescent="0.3">
      <c r="A11">
        <f t="shared" si="0"/>
        <v>25.484424270703297</v>
      </c>
      <c r="B11">
        <f>_xlfn.NORM.DIST(A11,Aufwandsschätzung!$F$12,Aufwandsschätzung!$G$13,FALSE)</f>
        <v>6.5871302624822201E-2</v>
      </c>
      <c r="C11" s="43">
        <f>_xlfn.NORM.DIST(A11,Aufwandsschätzung!$F$12,Aufwandsschätzung!$G$13,TRUE)</f>
        <v>8.0756659233770678E-2</v>
      </c>
    </row>
    <row r="12" spans="1:6" x14ac:dyDescent="0.3">
      <c r="A12">
        <f t="shared" si="0"/>
        <v>26.014798003363858</v>
      </c>
      <c r="B12">
        <f>_xlfn.NORM.DIST(A12,Aufwandsschätzung!$F$12,Aufwandsschätzung!$G$13,FALSE)</f>
        <v>8.8867573423824509E-2</v>
      </c>
      <c r="C12" s="43">
        <f>_xlfn.NORM.DIST(A12,Aufwandsschätzung!$F$12,Aufwandsschätzung!$G$13,TRUE)</f>
        <v>0.12167250457438078</v>
      </c>
    </row>
    <row r="13" spans="1:6" x14ac:dyDescent="0.3">
      <c r="A13">
        <f t="shared" si="0"/>
        <v>26.545171736024418</v>
      </c>
      <c r="B13">
        <f>_xlfn.NORM.DIST(A13,Aufwandsschätzung!$F$12,Aufwandsschätzung!$G$13,FALSE)</f>
        <v>0.11353910585907841</v>
      </c>
      <c r="C13" s="43">
        <f>_xlfn.NORM.DIST(A13,Aufwandsschätzung!$F$12,Aufwandsschätzung!$G$13,TRUE)</f>
        <v>0.17532394485222882</v>
      </c>
    </row>
    <row r="14" spans="1:6" x14ac:dyDescent="0.3">
      <c r="A14">
        <f t="shared" si="0"/>
        <v>27.075545468684979</v>
      </c>
      <c r="B14">
        <f>_xlfn.NORM.DIST(A14,Aufwandsschätzung!$F$12,Aufwandsschätzung!$G$13,FALSE)</f>
        <v>0.13737341544691603</v>
      </c>
      <c r="C14" s="43">
        <f>_xlfn.NORM.DIST(A14,Aufwandsschätzung!$F$12,Aufwandsschätzung!$G$13,TRUE)</f>
        <v>0.24196365222307215</v>
      </c>
    </row>
    <row r="15" spans="1:6" x14ac:dyDescent="0.3">
      <c r="A15">
        <f t="shared" si="0"/>
        <v>27.605919201345539</v>
      </c>
      <c r="B15">
        <f>_xlfn.NORM.DIST(A15,Aufwandsschätzung!$F$12,Aufwandsschätzung!$G$13,FALSE)</f>
        <v>0.15740372306978787</v>
      </c>
      <c r="C15" s="43">
        <f>_xlfn.NORM.DIST(A15,Aufwandsschätzung!$F$12,Aufwandsschätzung!$G$13,TRUE)</f>
        <v>0.32036919090126936</v>
      </c>
    </row>
    <row r="16" spans="1:6" x14ac:dyDescent="0.3">
      <c r="A16">
        <f t="shared" si="0"/>
        <v>28.1362929340061</v>
      </c>
      <c r="B16">
        <f>_xlfn.NORM.DIST(A16,Aufwandsschätzung!$F$12,Aufwandsschätzung!$G$13,FALSE)</f>
        <v>0.17079784359054909</v>
      </c>
      <c r="C16" s="43">
        <f>_xlfn.NORM.DIST(A16,Aufwandsschätzung!$F$12,Aufwandsschätzung!$G$13,TRUE)</f>
        <v>0.40775128829689411</v>
      </c>
    </row>
    <row r="17" spans="1:3" x14ac:dyDescent="0.3">
      <c r="A17">
        <f t="shared" si="0"/>
        <v>28.666666666666661</v>
      </c>
      <c r="B17">
        <f>_xlfn.NORM.DIST(A17,Aufwandsschätzung!$F$12,Aufwandsschätzung!$G$13,FALSE)</f>
        <v>0.17551120344272964</v>
      </c>
      <c r="C17" s="43">
        <f>_xlfn.NORM.DIST(A17,Aufwandsschätzung!$F$12,Aufwandsschätzung!$G$13,TRUE)</f>
        <v>0.49999999999999878</v>
      </c>
    </row>
    <row r="18" spans="1:3" x14ac:dyDescent="0.3">
      <c r="A18">
        <f t="shared" si="0"/>
        <v>29.197040399327221</v>
      </c>
      <c r="B18">
        <f>_xlfn.NORM.DIST(A18,Aufwandsschätzung!$F$12,Aufwandsschätzung!$G$13,FALSE)</f>
        <v>0.17079784359054936</v>
      </c>
      <c r="C18" s="43">
        <f>_xlfn.NORM.DIST(A18,Aufwandsschätzung!$F$12,Aufwandsschätzung!$G$13,TRUE)</f>
        <v>0.59224871170310345</v>
      </c>
    </row>
    <row r="19" spans="1:3" x14ac:dyDescent="0.3">
      <c r="A19">
        <f t="shared" si="0"/>
        <v>29.727414131987782</v>
      </c>
      <c r="B19">
        <f>_xlfn.NORM.DIST(A19,Aufwandsschätzung!$F$12,Aufwandsschätzung!$G$13,FALSE)</f>
        <v>0.15740372306978831</v>
      </c>
      <c r="C19" s="43">
        <f>_xlfn.NORM.DIST(A19,Aufwandsschätzung!$F$12,Aufwandsschätzung!$G$13,TRUE)</f>
        <v>0.67963080909872842</v>
      </c>
    </row>
    <row r="20" spans="1:3" x14ac:dyDescent="0.3">
      <c r="A20">
        <f t="shared" si="0"/>
        <v>30.257787864648343</v>
      </c>
      <c r="B20">
        <f>_xlfn.NORM.DIST(A20,Aufwandsschätzung!$F$12,Aufwandsschätzung!$G$13,FALSE)</f>
        <v>0.13737341544691664</v>
      </c>
      <c r="C20" s="43">
        <f>_xlfn.NORM.DIST(A20,Aufwandsschätzung!$F$12,Aufwandsschätzung!$G$13,TRUE)</f>
        <v>0.75803634777692586</v>
      </c>
    </row>
    <row r="21" spans="1:3" x14ac:dyDescent="0.3">
      <c r="A21">
        <f t="shared" si="0"/>
        <v>30.788161597308903</v>
      </c>
      <c r="B21">
        <f>_xlfn.NORM.DIST(A21,Aufwandsschätzung!$F$12,Aufwandsschätzung!$G$13,FALSE)</f>
        <v>0.11353910585907907</v>
      </c>
      <c r="C21" s="43">
        <f>_xlfn.NORM.DIST(A21,Aufwandsschätzung!$F$12,Aufwandsschätzung!$G$13,TRUE)</f>
        <v>0.82467605514776965</v>
      </c>
    </row>
    <row r="22" spans="1:3" x14ac:dyDescent="0.3">
      <c r="A22">
        <f t="shared" si="0"/>
        <v>31.318535329969464</v>
      </c>
      <c r="B22">
        <f>_xlfn.NORM.DIST(A22,Aufwandsschätzung!$F$12,Aufwandsschätzung!$G$13,FALSE)</f>
        <v>8.8867573423825147E-2</v>
      </c>
      <c r="C22" s="43">
        <f>_xlfn.NORM.DIST(A22,Aufwandsschätzung!$F$12,Aufwandsschätzung!$G$13,TRUE)</f>
        <v>0.87832749542561794</v>
      </c>
    </row>
    <row r="23" spans="1:3" x14ac:dyDescent="0.3">
      <c r="A23">
        <f t="shared" si="0"/>
        <v>31.848909062630025</v>
      </c>
      <c r="B23">
        <f>_xlfn.NORM.DIST(A23,Aufwandsschätzung!$F$12,Aufwandsschätzung!$G$13,FALSE)</f>
        <v>6.587130262482277E-2</v>
      </c>
      <c r="C23" s="43">
        <f>_xlfn.NORM.DIST(A23,Aufwandsschätzung!$F$12,Aufwandsschätzung!$G$13,TRUE)</f>
        <v>0.91924334076622838</v>
      </c>
    </row>
    <row r="24" spans="1:3" x14ac:dyDescent="0.3">
      <c r="A24">
        <f t="shared" si="0"/>
        <v>32.379282795290585</v>
      </c>
      <c r="B24">
        <f>_xlfn.NORM.DIST(A24,Aufwandsschätzung!$F$12,Aufwandsschätzung!$G$13,FALSE)</f>
        <v>4.6238555711343471E-2</v>
      </c>
      <c r="C24" s="43">
        <f>_xlfn.NORM.DIST(A24,Aufwandsschätzung!$F$12,Aufwandsschätzung!$G$13,TRUE)</f>
        <v>0.94880054508289169</v>
      </c>
    </row>
    <row r="25" spans="1:3" x14ac:dyDescent="0.3">
      <c r="A25">
        <f t="shared" si="0"/>
        <v>32.909656527951149</v>
      </c>
      <c r="B25">
        <f>_xlfn.NORM.DIST(A25,Aufwandsschätzung!$F$12,Aufwandsschätzung!$G$13,FALSE)</f>
        <v>3.0737415422331583E-2</v>
      </c>
      <c r="C25" s="43">
        <f>_xlfn.NORM.DIST(A25,Aufwandsschätzung!$F$12,Aufwandsschätzung!$G$13,TRUE)</f>
        <v>0.96902592429325918</v>
      </c>
    </row>
    <row r="26" spans="1:3" x14ac:dyDescent="0.3">
      <c r="A26">
        <f t="shared" si="0"/>
        <v>33.440030260611714</v>
      </c>
      <c r="B26">
        <f>_xlfn.NORM.DIST(A26,Aufwandsschätzung!$F$12,Aufwandsschätzung!$G$13,FALSE)</f>
        <v>1.9350202376383383E-2</v>
      </c>
      <c r="C26" s="43">
        <f>_xlfn.NORM.DIST(A26,Aufwandsschätzung!$F$12,Aufwandsschätzung!$G$13,TRUE)</f>
        <v>0.98213557943718333</v>
      </c>
    </row>
    <row r="27" spans="1:3" x14ac:dyDescent="0.3">
      <c r="A27">
        <f t="shared" si="0"/>
        <v>33.970403993272278</v>
      </c>
      <c r="B27">
        <f>_xlfn.NORM.DIST(A27,Aufwandsschätzung!$F$12,Aufwandsschätzung!$G$13,FALSE)</f>
        <v>1.1536093158007167E-2</v>
      </c>
      <c r="C27" s="43">
        <f>_xlfn.NORM.DIST(A27,Aufwandsschätzung!$F$12,Aufwandsschätzung!$G$13,TRUE)</f>
        <v>0.99018467137135469</v>
      </c>
    </row>
    <row r="28" spans="1:3" x14ac:dyDescent="0.3">
      <c r="A28">
        <f t="shared" si="0"/>
        <v>34.500777725932842</v>
      </c>
      <c r="B28">
        <f>_xlfn.NORM.DIST(A28,Aufwandsschätzung!$F$12,Aufwandsschätzung!$G$13,FALSE)</f>
        <v>6.5130899431695448E-3</v>
      </c>
      <c r="C28" s="43">
        <f>_xlfn.NORM.DIST(A28,Aufwandsschätzung!$F$12,Aufwandsschätzung!$G$13,TRUE)</f>
        <v>0.99486593667264966</v>
      </c>
    </row>
    <row r="29" spans="1:3" x14ac:dyDescent="0.3">
      <c r="A29">
        <f t="shared" si="0"/>
        <v>35.031151458593406</v>
      </c>
      <c r="B29">
        <f>_xlfn.NORM.DIST(A29,Aufwandsschätzung!$F$12,Aufwandsschätzung!$G$13,FALSE)</f>
        <v>3.4823344162056222E-3</v>
      </c>
      <c r="C29" s="43">
        <f>_xlfn.NORM.DIST(A29,Aufwandsschätzung!$F$12,Aufwandsschätzung!$G$13,TRUE)</f>
        <v>0.99744486966957213</v>
      </c>
    </row>
    <row r="30" spans="1:3" x14ac:dyDescent="0.3">
      <c r="A30">
        <f t="shared" si="0"/>
        <v>35.56152519125397</v>
      </c>
      <c r="B30">
        <f>_xlfn.NORM.DIST(A30,Aufwandsschätzung!$F$12,Aufwandsschätzung!$G$13,FALSE)</f>
        <v>1.7632299440043682E-3</v>
      </c>
      <c r="C30" s="43">
        <f>_xlfn.NORM.DIST(A30,Aufwandsschätzung!$F$12,Aufwandsschätzung!$G$13,TRUE)</f>
        <v>0.99879065863333572</v>
      </c>
    </row>
    <row r="31" spans="1:3" x14ac:dyDescent="0.3">
      <c r="A31">
        <f t="shared" si="0"/>
        <v>36.091898923914535</v>
      </c>
      <c r="B31">
        <f>_xlfn.NORM.DIST(A31,Aufwandsschätzung!$F$12,Aufwandsschätzung!$G$13,FALSE)</f>
        <v>8.4547838357808746E-4</v>
      </c>
      <c r="C31" s="43">
        <f>_xlfn.NORM.DIST(A31,Aufwandsschätzung!$F$12,Aufwandsschätzung!$G$13,TRUE)</f>
        <v>0.99945589134753288</v>
      </c>
    </row>
    <row r="32" spans="1:3" x14ac:dyDescent="0.3">
      <c r="A32">
        <f t="shared" si="0"/>
        <v>36.622272656575099</v>
      </c>
      <c r="B32">
        <f>_xlfn.NORM.DIST(A32,Aufwandsschätzung!$F$12,Aufwandsschätzung!$G$13,FALSE)</f>
        <v>3.8392919867255169E-4</v>
      </c>
      <c r="C32" s="43">
        <f>_xlfn.NORM.DIST(A32,Aufwandsschätzung!$F$12,Aufwandsschätzung!$G$13,TRUE)</f>
        <v>0.99976737092096446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baseColWidth="10" defaultRowHeight="14.4" x14ac:dyDescent="0.3"/>
  <cols>
    <col min="2" max="2" width="20.109375" customWidth="1"/>
    <col min="3" max="3" width="17.5546875" customWidth="1"/>
    <col min="4" max="4" width="16.88671875" customWidth="1"/>
    <col min="5" max="5" width="6.109375" customWidth="1"/>
    <col min="6" max="6" width="4.6640625" style="1" customWidth="1"/>
    <col min="7" max="7" width="38.5546875" customWidth="1"/>
  </cols>
  <sheetData>
    <row r="1" spans="1:7" ht="15" thickBot="1" x14ac:dyDescent="0.35">
      <c r="A1" s="8" t="s">
        <v>0</v>
      </c>
      <c r="B1" s="9" t="s">
        <v>30</v>
      </c>
      <c r="C1" s="10" t="s">
        <v>1</v>
      </c>
      <c r="E1" s="2" t="s">
        <v>29</v>
      </c>
      <c r="F1" s="1" t="s">
        <v>3</v>
      </c>
      <c r="G1" t="s">
        <v>32</v>
      </c>
    </row>
    <row r="2" spans="1:7" x14ac:dyDescent="0.3">
      <c r="A2" s="12">
        <v>0</v>
      </c>
      <c r="B2" s="13" t="s">
        <v>31</v>
      </c>
      <c r="C2" s="39">
        <v>0.5</v>
      </c>
      <c r="E2" s="42" t="s">
        <v>28</v>
      </c>
      <c r="F2" s="1" t="s">
        <v>3</v>
      </c>
      <c r="G2" t="s">
        <v>33</v>
      </c>
    </row>
    <row r="3" spans="1:7" x14ac:dyDescent="0.3">
      <c r="A3" s="6">
        <f>ROUND(_xlfn.NORM.S.INV(C3),2)</f>
        <v>0.67</v>
      </c>
      <c r="B3" s="7" t="str">
        <f t="shared" ref="B3:B10" si="0">"µ + "&amp;A3&amp;"*σ"</f>
        <v>µ + 0.67*σ</v>
      </c>
      <c r="C3" s="40">
        <v>0.75</v>
      </c>
    </row>
    <row r="4" spans="1:7" x14ac:dyDescent="0.3">
      <c r="A4" s="6">
        <f>ROUND(_xlfn.NORM.S.INV(C4),2)</f>
        <v>0.84</v>
      </c>
      <c r="B4" s="7" t="str">
        <f t="shared" si="0"/>
        <v>µ + 0.84*σ</v>
      </c>
      <c r="C4" s="41">
        <v>0.8</v>
      </c>
    </row>
    <row r="5" spans="1:7" x14ac:dyDescent="0.3">
      <c r="A5" s="3">
        <v>1</v>
      </c>
      <c r="B5" s="7" t="str">
        <f t="shared" si="0"/>
        <v>µ + 1*σ</v>
      </c>
      <c r="C5" s="40">
        <f>_xlfn.NORM.S.DIST(A5,TRUE)</f>
        <v>0.84134474606854304</v>
      </c>
    </row>
    <row r="6" spans="1:7" x14ac:dyDescent="0.3">
      <c r="A6" s="3">
        <f>ROUND(_xlfn.NORM.S.INV(C6),2)</f>
        <v>1.28</v>
      </c>
      <c r="B6" s="7" t="str">
        <f t="shared" si="0"/>
        <v>µ + 1.28*σ</v>
      </c>
      <c r="C6" s="40">
        <v>0.9</v>
      </c>
    </row>
    <row r="7" spans="1:7" x14ac:dyDescent="0.3">
      <c r="A7" s="3">
        <f>ROUND(_xlfn.NORM.S.INV(C7),2)</f>
        <v>1.64</v>
      </c>
      <c r="B7" s="7" t="str">
        <f t="shared" si="0"/>
        <v>µ + 1.64*σ</v>
      </c>
      <c r="C7" s="40">
        <v>0.95</v>
      </c>
    </row>
    <row r="8" spans="1:7" x14ac:dyDescent="0.3">
      <c r="A8" s="3">
        <v>2</v>
      </c>
      <c r="B8" s="7" t="str">
        <f t="shared" si="0"/>
        <v>µ + 2*σ</v>
      </c>
      <c r="C8" s="40">
        <f>_xlfn.NORM.S.DIST(A8,TRUE)</f>
        <v>0.97724986805182079</v>
      </c>
    </row>
    <row r="9" spans="1:7" x14ac:dyDescent="0.3">
      <c r="A9" s="3">
        <f>ROUND(_xlfn.NORM.S.INV(C9),2)</f>
        <v>2.33</v>
      </c>
      <c r="B9" s="7" t="str">
        <f t="shared" si="0"/>
        <v>µ + 2.33*σ</v>
      </c>
      <c r="C9" s="40">
        <v>0.99</v>
      </c>
    </row>
    <row r="10" spans="1:7" ht="15" thickBot="1" x14ac:dyDescent="0.35">
      <c r="A10" s="4">
        <v>3</v>
      </c>
      <c r="B10" s="5" t="str">
        <f t="shared" si="0"/>
        <v>µ + 3*σ</v>
      </c>
      <c r="C10" s="11">
        <f>_xlfn.NORM.S.DIST(A10,TRUE)</f>
        <v>0.9986501019683699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Aufwandsschätzung</vt:lpstr>
      <vt:lpstr>Verteilungsdiagramm</vt:lpstr>
      <vt:lpstr>Tabelle Normalverteilung</vt:lpstr>
    </vt:vector>
  </TitlesOfParts>
  <Company>MICRO-EPSILON Messtechnik GmbH &amp; Co.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Stöcher, Wolfgang</dc:creator>
  <cp:lastModifiedBy>Stöcher, Wolfgang</cp:lastModifiedBy>
  <dcterms:created xsi:type="dcterms:W3CDTF">2019-04-13T19:47:19Z</dcterms:created>
  <dcterms:modified xsi:type="dcterms:W3CDTF">2019-07-19T08:34:57Z</dcterms:modified>
</cp:coreProperties>
</file>