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24" yWindow="-124" windowWidth="21803" windowHeight="12353"/>
  </bookViews>
  <sheets>
    <sheet name="OTA" sheetId="1" r:id="rId1"/>
    <sheet name="NO OTA" sheetId="2" r:id="rId2"/>
  </sheets>
  <calcPr calcId="125725"/>
</workbook>
</file>

<file path=xl/calcChain.xml><?xml version="1.0" encoding="utf-8"?>
<calcChain xmlns="http://schemas.openxmlformats.org/spreadsheetml/2006/main">
  <c r="E26" i="1"/>
  <c r="E23"/>
  <c r="D23"/>
  <c r="D24"/>
  <c r="D22"/>
  <c r="E22"/>
  <c r="J3"/>
  <c r="I3"/>
  <c r="I4" s="1"/>
  <c r="J2"/>
  <c r="H4"/>
  <c r="H8"/>
  <c r="H3"/>
  <c r="H21"/>
  <c r="H12"/>
  <c r="G10"/>
  <c r="E5"/>
  <c r="H5" s="1"/>
  <c r="G2"/>
  <c r="D13" s="1"/>
  <c r="D3"/>
  <c r="E14"/>
  <c r="H7" l="1"/>
  <c r="E25" s="1"/>
  <c r="E24"/>
  <c r="J4"/>
  <c r="I5"/>
  <c r="H22"/>
  <c r="E6"/>
  <c r="E16" s="1"/>
  <c r="E13"/>
  <c r="F3"/>
  <c r="E18"/>
  <c r="E15"/>
  <c r="I7" l="1"/>
  <c r="B5"/>
  <c r="E7"/>
  <c r="B4" s="1"/>
  <c r="J5"/>
  <c r="D25" s="1"/>
  <c r="H13"/>
  <c r="H24" s="1"/>
  <c r="H23"/>
  <c r="D4"/>
  <c r="F4"/>
  <c r="G3"/>
  <c r="D14" s="1"/>
  <c r="H14" s="1"/>
  <c r="E17"/>
  <c r="D5" l="1"/>
  <c r="G4"/>
  <c r="D15" s="1"/>
  <c r="H15" s="1"/>
  <c r="H25" s="1"/>
  <c r="F5"/>
  <c r="I8" l="1"/>
  <c r="J7"/>
  <c r="D26" s="1"/>
  <c r="G5"/>
  <c r="D16" s="1"/>
  <c r="H16" s="1"/>
  <c r="D6"/>
  <c r="F6"/>
  <c r="H26" l="1"/>
  <c r="G6"/>
  <c r="D17" s="1"/>
  <c r="H17" s="1"/>
  <c r="F7"/>
  <c r="D7"/>
  <c r="G7" l="1"/>
  <c r="D18" s="1"/>
  <c r="H18" s="1"/>
  <c r="F8"/>
  <c r="G8" s="1"/>
  <c r="D8"/>
</calcChain>
</file>

<file path=xl/comments1.xml><?xml version="1.0" encoding="utf-8"?>
<comments xmlns="http://schemas.openxmlformats.org/spreadsheetml/2006/main">
  <authors>
    <author>admin</author>
  </authors>
  <commentList>
    <comment ref="B1" authorId="0">
      <text>
        <r>
          <rPr>
            <sz val="9"/>
            <color indexed="81"/>
            <rFont val="Tahoma"/>
            <family val="2"/>
            <charset val="204"/>
          </rPr>
          <t>USER INPUT
total Flash size, MB</t>
        </r>
      </text>
    </comment>
    <comment ref="B2" authorId="0">
      <text>
        <r>
          <rPr>
            <sz val="9"/>
            <color indexed="81"/>
            <rFont val="Tahoma"/>
            <family val="2"/>
            <charset val="204"/>
          </rPr>
          <t>USER INPUT
App partition, MB</t>
        </r>
      </text>
    </comment>
    <comment ref="H12" authorId="0">
      <text>
        <r>
          <rPr>
            <sz val="9"/>
            <color indexed="81"/>
            <rFont val="Tahoma"/>
            <family val="2"/>
            <charset val="204"/>
          </rPr>
          <t>Copy-paste this cell and below to your CSV file, if you want OTA</t>
        </r>
      </text>
    </comment>
    <comment ref="H21" authorId="0">
      <text>
        <r>
          <rPr>
            <sz val="9"/>
            <color indexed="81"/>
            <rFont val="Tahoma"/>
            <family val="2"/>
            <charset val="204"/>
          </rPr>
          <t>Copy-paste this cell and below if you want more Flash and no OTA</t>
        </r>
      </text>
    </comment>
  </commentList>
</comments>
</file>

<file path=xl/sharedStrings.xml><?xml version="1.0" encoding="utf-8"?>
<sst xmlns="http://schemas.openxmlformats.org/spreadsheetml/2006/main" count="85" uniqueCount="32">
  <si>
    <t>nvs</t>
  </si>
  <si>
    <t>otadata</t>
  </si>
  <si>
    <t>app0</t>
  </si>
  <si>
    <t>app1</t>
  </si>
  <si>
    <t>spiffs</t>
  </si>
  <si>
    <t>coredump</t>
  </si>
  <si>
    <t>#Name</t>
  </si>
  <si>
    <t>Type</t>
  </si>
  <si>
    <t>SubType</t>
  </si>
  <si>
    <t>Offset</t>
  </si>
  <si>
    <t>Size</t>
  </si>
  <si>
    <t>Flags</t>
  </si>
  <si>
    <t>data</t>
  </si>
  <si>
    <t>ota</t>
  </si>
  <si>
    <t>app</t>
  </si>
  <si>
    <t>ota_0</t>
  </si>
  <si>
    <t>ota_1</t>
  </si>
  <si>
    <t>app, MB</t>
  </si>
  <si>
    <t>total, MB</t>
  </si>
  <si>
    <t># Name,   Type, SubType, Offset,  Size, Flags</t>
  </si>
  <si>
    <t>nvs,      data, nvs,     0x9000,  0x5000,</t>
  </si>
  <si>
    <t>otadata,  data, ota,     0xe000,  0x2000,</t>
  </si>
  <si>
    <t>app0,     app,  ota_0,   0x10000, 0x200000,</t>
  </si>
  <si>
    <t>spiffs,   data, spiffs,  0x210000,0x1E0000,</t>
  </si>
  <si>
    <t>coredump, data, coredump,0x3F0000,0x10000,</t>
  </si>
  <si>
    <t xml:space="preserve">OTA </t>
  </si>
  <si>
    <t>No OTA</t>
  </si>
  <si>
    <t>offset calc OTA</t>
  </si>
  <si>
    <t>sz with OTA</t>
  </si>
  <si>
    <t>sz NO OTA</t>
  </si>
  <si>
    <t>spiffs OTA, MB</t>
  </si>
  <si>
    <t>spiffs NO OTA, MB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</si>
</sst>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0" tint="-0.249977111117893"/>
      <name val="Calibri"/>
      <family val="2"/>
      <charset val="204"/>
      <scheme val="minor"/>
    </font>
    <font>
      <sz val="11"/>
      <color theme="0" tint="-0.499984740745262"/>
      <name val="Calibri"/>
      <family val="2"/>
      <charset val="204"/>
      <scheme val="minor"/>
    </font>
    <font>
      <sz val="9"/>
      <color indexed="81"/>
      <name val="Tahoma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6" fillId="0" borderId="0" xfId="0" applyFont="1"/>
    <xf numFmtId="2" fontId="19" fillId="0" borderId="0" xfId="0" applyNumberFormat="1" applyFont="1"/>
    <xf numFmtId="0" fontId="0" fillId="33" borderId="15" xfId="0" applyFill="1" applyBorder="1"/>
    <xf numFmtId="0" fontId="0" fillId="33" borderId="20" xfId="0" applyFill="1" applyBorder="1"/>
    <xf numFmtId="0" fontId="18" fillId="0" borderId="16" xfId="0" applyFont="1" applyBorder="1"/>
    <xf numFmtId="0" fontId="0" fillId="0" borderId="0" xfId="0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13" xfId="0" applyNumberFormat="1" applyBorder="1"/>
    <xf numFmtId="2" fontId="0" fillId="0" borderId="16" xfId="0" applyNumberFormat="1" applyBorder="1"/>
    <xf numFmtId="2" fontId="0" fillId="0" borderId="18" xfId="0" applyNumberFormat="1" applyBorder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6"/>
  <sheetViews>
    <sheetView tabSelected="1" workbookViewId="0">
      <selection activeCell="B1" sqref="B1"/>
    </sheetView>
  </sheetViews>
  <sheetFormatPr defaultRowHeight="14.65"/>
  <cols>
    <col min="1" max="1" width="20.69921875" customWidth="1"/>
    <col min="2" max="2" width="14.3984375" customWidth="1"/>
    <col min="3" max="3" width="13.09765625" customWidth="1"/>
    <col min="4" max="5" width="12.09765625" customWidth="1"/>
    <col min="6" max="6" width="13.296875" customWidth="1"/>
    <col min="7" max="7" width="8.8984375" bestFit="1" customWidth="1"/>
    <col min="8" max="8" width="15.09765625" customWidth="1"/>
    <col min="9" max="9" width="12" customWidth="1"/>
  </cols>
  <sheetData>
    <row r="1" spans="1:12">
      <c r="A1" s="4" t="s">
        <v>18</v>
      </c>
      <c r="B1" s="14">
        <v>16</v>
      </c>
      <c r="F1" s="18" t="s">
        <v>27</v>
      </c>
      <c r="G1" s="19"/>
      <c r="I1" s="18" t="s">
        <v>27</v>
      </c>
      <c r="J1" s="19"/>
    </row>
    <row r="2" spans="1:12">
      <c r="A2" s="9" t="s">
        <v>17</v>
      </c>
      <c r="B2" s="15">
        <v>0.875</v>
      </c>
      <c r="E2" s="1" t="s">
        <v>28</v>
      </c>
      <c r="F2" s="16">
        <v>36864</v>
      </c>
      <c r="G2" s="2" t="str">
        <f>DEC2HEX(F2)</f>
        <v>9000</v>
      </c>
      <c r="H2" s="1" t="s">
        <v>29</v>
      </c>
      <c r="I2" s="16">
        <v>36864</v>
      </c>
      <c r="J2" s="2" t="str">
        <f>DEC2HEX(I2)</f>
        <v>9000</v>
      </c>
    </row>
    <row r="3" spans="1:12">
      <c r="C3" t="s">
        <v>0</v>
      </c>
      <c r="D3">
        <f t="shared" ref="D3:D8" si="0">F2</f>
        <v>36864</v>
      </c>
      <c r="E3" s="2">
        <v>20480</v>
      </c>
      <c r="F3" s="7">
        <f t="shared" ref="F3:F8" si="1">F2+E3</f>
        <v>57344</v>
      </c>
      <c r="G3" s="2" t="str">
        <f t="shared" ref="G3:G8" si="2">DEC2HEX(F3)</f>
        <v>E000</v>
      </c>
      <c r="H3" s="2">
        <f>E3</f>
        <v>20480</v>
      </c>
      <c r="I3" s="7">
        <f>I2+H3</f>
        <v>57344</v>
      </c>
      <c r="J3" s="2" t="str">
        <f t="shared" ref="J3:J7" si="3">DEC2HEX(I3)</f>
        <v>E000</v>
      </c>
    </row>
    <row r="4" spans="1:12">
      <c r="A4" t="s">
        <v>30</v>
      </c>
      <c r="B4" s="13">
        <f>E7/1024/1024</f>
        <v>14.125</v>
      </c>
      <c r="C4" t="s">
        <v>1</v>
      </c>
      <c r="D4">
        <f t="shared" si="0"/>
        <v>57344</v>
      </c>
      <c r="E4" s="2">
        <v>8192</v>
      </c>
      <c r="F4" s="7">
        <f t="shared" si="1"/>
        <v>65536</v>
      </c>
      <c r="G4" s="2" t="str">
        <f t="shared" si="2"/>
        <v>10000</v>
      </c>
      <c r="H4" s="2">
        <f t="shared" ref="H4:H8" si="4">E4</f>
        <v>8192</v>
      </c>
      <c r="I4" s="7">
        <f>I3+H4</f>
        <v>65536</v>
      </c>
      <c r="J4" s="2" t="str">
        <f t="shared" si="3"/>
        <v>10000</v>
      </c>
    </row>
    <row r="5" spans="1:12">
      <c r="A5" t="s">
        <v>31</v>
      </c>
      <c r="B5" s="13">
        <f>H7/1024/1024</f>
        <v>15</v>
      </c>
      <c r="C5" t="s">
        <v>2</v>
      </c>
      <c r="D5">
        <f t="shared" si="0"/>
        <v>65536</v>
      </c>
      <c r="E5" s="2">
        <f>1024*1024*B2</f>
        <v>917504</v>
      </c>
      <c r="F5" s="7">
        <f t="shared" si="1"/>
        <v>983040</v>
      </c>
      <c r="G5" s="2" t="str">
        <f t="shared" si="2"/>
        <v>F0000</v>
      </c>
      <c r="H5" s="2">
        <f t="shared" si="4"/>
        <v>917504</v>
      </c>
      <c r="I5" s="7">
        <f>I4+H5</f>
        <v>983040</v>
      </c>
      <c r="J5" s="2" t="str">
        <f t="shared" si="3"/>
        <v>F0000</v>
      </c>
    </row>
    <row r="6" spans="1:12">
      <c r="C6" t="s">
        <v>3</v>
      </c>
      <c r="D6">
        <f t="shared" si="0"/>
        <v>983040</v>
      </c>
      <c r="E6" s="2">
        <f>E5</f>
        <v>917504</v>
      </c>
      <c r="F6" s="7">
        <f t="shared" si="1"/>
        <v>1900544</v>
      </c>
      <c r="G6" s="2" t="str">
        <f t="shared" si="2"/>
        <v>1D0000</v>
      </c>
      <c r="H6" s="2"/>
      <c r="I6" s="7"/>
      <c r="J6" s="2"/>
    </row>
    <row r="7" spans="1:12">
      <c r="C7" t="s">
        <v>4</v>
      </c>
      <c r="D7">
        <f t="shared" si="0"/>
        <v>1900544</v>
      </c>
      <c r="E7" s="2">
        <f>G10-E3-E4-E5-E6-E8-F2</f>
        <v>14811136</v>
      </c>
      <c r="F7" s="7">
        <f t="shared" si="1"/>
        <v>16711680</v>
      </c>
      <c r="G7" s="3" t="str">
        <f t="shared" si="2"/>
        <v>FF0000</v>
      </c>
      <c r="H7" s="2">
        <f>G10-H8-H5-H4-H3-I2</f>
        <v>15728640</v>
      </c>
      <c r="I7" s="7">
        <f>I5+H7</f>
        <v>16711680</v>
      </c>
      <c r="J7" s="3" t="str">
        <f t="shared" si="3"/>
        <v>FF0000</v>
      </c>
    </row>
    <row r="8" spans="1:12">
      <c r="C8" t="s">
        <v>5</v>
      </c>
      <c r="D8">
        <f t="shared" si="0"/>
        <v>16711680</v>
      </c>
      <c r="E8" s="3">
        <v>65536</v>
      </c>
      <c r="F8" s="9">
        <f t="shared" si="1"/>
        <v>16777216</v>
      </c>
      <c r="G8" s="3" t="str">
        <f t="shared" si="2"/>
        <v>1000000</v>
      </c>
      <c r="H8" s="3">
        <f t="shared" si="4"/>
        <v>65536</v>
      </c>
      <c r="I8" s="9">
        <f>I7+H8</f>
        <v>16777216</v>
      </c>
      <c r="J8" s="11"/>
    </row>
    <row r="10" spans="1:12">
      <c r="G10" s="12">
        <f>B1*1024*1024</f>
        <v>16777216</v>
      </c>
    </row>
    <row r="11" spans="1:12">
      <c r="A11" t="s">
        <v>25</v>
      </c>
    </row>
    <row r="12" spans="1:12">
      <c r="A12" s="4" t="s">
        <v>6</v>
      </c>
      <c r="B12" s="5" t="s">
        <v>7</v>
      </c>
      <c r="C12" s="5" t="s">
        <v>8</v>
      </c>
      <c r="D12" s="5" t="s">
        <v>9</v>
      </c>
      <c r="E12" s="5" t="s">
        <v>10</v>
      </c>
      <c r="F12" s="6" t="s">
        <v>11</v>
      </c>
      <c r="H12" s="20" t="str">
        <f t="shared" ref="H12:H18" si="5">A12 &amp; "," &amp; B12  &amp; "," &amp; C12  &amp;  "," &amp; D12  &amp;  "," &amp; E12  &amp;  "," &amp; F12</f>
        <v>#Name,Type,SubType,Offset,Size,Flags</v>
      </c>
      <c r="I12" s="5"/>
      <c r="J12" s="5"/>
      <c r="K12" s="5"/>
      <c r="L12" s="6"/>
    </row>
    <row r="13" spans="1:12">
      <c r="A13" s="7" t="s">
        <v>0</v>
      </c>
      <c r="B13" t="s">
        <v>12</v>
      </c>
      <c r="C13" t="s">
        <v>0</v>
      </c>
      <c r="D13" t="str">
        <f t="shared" ref="D13:D18" si="6">"0x" &amp; G2</f>
        <v>0x9000</v>
      </c>
      <c r="E13" t="str">
        <f>"0x" &amp; DEC2HEX(E3)</f>
        <v>0x5000</v>
      </c>
      <c r="F13" s="8"/>
      <c r="H13" s="21" t="str">
        <f t="shared" si="5"/>
        <v>nvs,data,nvs,0x9000,0x5000,</v>
      </c>
      <c r="I13" s="17"/>
      <c r="J13" s="17"/>
      <c r="K13" s="17"/>
      <c r="L13" s="8"/>
    </row>
    <row r="14" spans="1:12">
      <c r="A14" s="7" t="s">
        <v>1</v>
      </c>
      <c r="B14" t="s">
        <v>12</v>
      </c>
      <c r="C14" t="s">
        <v>13</v>
      </c>
      <c r="D14" t="str">
        <f t="shared" si="6"/>
        <v>0xE000</v>
      </c>
      <c r="E14" t="str">
        <f t="shared" ref="E14:E18" si="7">"0x" &amp; DEC2HEX(E4)</f>
        <v>0x2000</v>
      </c>
      <c r="F14" s="8"/>
      <c r="H14" s="21" t="str">
        <f t="shared" si="5"/>
        <v>otadata,data,ota,0xE000,0x2000,</v>
      </c>
      <c r="I14" s="17"/>
      <c r="J14" s="17"/>
      <c r="K14" s="17"/>
      <c r="L14" s="8"/>
    </row>
    <row r="15" spans="1:12">
      <c r="A15" s="7" t="s">
        <v>2</v>
      </c>
      <c r="B15" t="s">
        <v>14</v>
      </c>
      <c r="C15" t="s">
        <v>15</v>
      </c>
      <c r="D15" t="str">
        <f t="shared" si="6"/>
        <v>0x10000</v>
      </c>
      <c r="E15" t="str">
        <f t="shared" si="7"/>
        <v>0xE0000</v>
      </c>
      <c r="F15" s="8"/>
      <c r="H15" s="21" t="str">
        <f t="shared" si="5"/>
        <v>app0,app,ota_0,0x10000,0xE0000,</v>
      </c>
      <c r="I15" s="17"/>
      <c r="J15" s="17"/>
      <c r="K15" s="17"/>
      <c r="L15" s="8"/>
    </row>
    <row r="16" spans="1:12">
      <c r="A16" s="7" t="s">
        <v>3</v>
      </c>
      <c r="B16" t="s">
        <v>14</v>
      </c>
      <c r="C16" t="s">
        <v>16</v>
      </c>
      <c r="D16" t="str">
        <f t="shared" si="6"/>
        <v>0xF0000</v>
      </c>
      <c r="E16" t="str">
        <f t="shared" si="7"/>
        <v>0xE0000</v>
      </c>
      <c r="F16" s="8"/>
      <c r="H16" s="21" t="str">
        <f t="shared" si="5"/>
        <v>app1,app,ota_1,0xF0000,0xE0000,</v>
      </c>
      <c r="I16" s="17"/>
      <c r="J16" s="17"/>
      <c r="K16" s="17"/>
      <c r="L16" s="8"/>
    </row>
    <row r="17" spans="1:12">
      <c r="A17" s="7" t="s">
        <v>4</v>
      </c>
      <c r="B17" t="s">
        <v>12</v>
      </c>
      <c r="C17" t="s">
        <v>4</v>
      </c>
      <c r="D17" t="str">
        <f t="shared" si="6"/>
        <v>0x1D0000</v>
      </c>
      <c r="E17" t="str">
        <f t="shared" si="7"/>
        <v>0xE20000</v>
      </c>
      <c r="F17" s="8"/>
      <c r="H17" s="21" t="str">
        <f t="shared" si="5"/>
        <v>spiffs,data,spiffs,0x1D0000,0xE20000,</v>
      </c>
      <c r="I17" s="17"/>
      <c r="J17" s="17"/>
      <c r="K17" s="17"/>
      <c r="L17" s="8"/>
    </row>
    <row r="18" spans="1:12">
      <c r="A18" s="9" t="s">
        <v>5</v>
      </c>
      <c r="B18" s="10" t="s">
        <v>12</v>
      </c>
      <c r="C18" s="10" t="s">
        <v>5</v>
      </c>
      <c r="D18" s="10" t="str">
        <f t="shared" si="6"/>
        <v>0xFF0000</v>
      </c>
      <c r="E18" s="10" t="str">
        <f t="shared" si="7"/>
        <v>0x10000</v>
      </c>
      <c r="F18" s="11"/>
      <c r="H18" s="22" t="str">
        <f t="shared" si="5"/>
        <v>coredump,data,coredump,0xFF0000,0x10000,</v>
      </c>
      <c r="I18" s="10"/>
      <c r="J18" s="10"/>
      <c r="K18" s="10"/>
      <c r="L18" s="11"/>
    </row>
    <row r="20" spans="1:12">
      <c r="A20" t="s">
        <v>26</v>
      </c>
    </row>
    <row r="21" spans="1:12">
      <c r="A21" s="4" t="s">
        <v>6</v>
      </c>
      <c r="B21" s="5" t="s">
        <v>7</v>
      </c>
      <c r="C21" s="5" t="s">
        <v>8</v>
      </c>
      <c r="D21" s="5" t="s">
        <v>9</v>
      </c>
      <c r="E21" s="5" t="s">
        <v>10</v>
      </c>
      <c r="F21" s="6" t="s">
        <v>11</v>
      </c>
      <c r="H21" s="20" t="str">
        <f t="shared" ref="H21:H26" si="8">A21 &amp; "," &amp; B21  &amp; "," &amp; C21  &amp;  "," &amp; D21  &amp;  "," &amp; E21  &amp;  "," &amp; F21</f>
        <v>#Name,Type,SubType,Offset,Size,Flags</v>
      </c>
      <c r="I21" s="5"/>
      <c r="J21" s="5"/>
      <c r="K21" s="5"/>
      <c r="L21" s="6"/>
    </row>
    <row r="22" spans="1:12">
      <c r="A22" s="7" t="s">
        <v>0</v>
      </c>
      <c r="B22" s="17" t="s">
        <v>12</v>
      </c>
      <c r="C22" s="17" t="s">
        <v>0</v>
      </c>
      <c r="D22" s="17" t="str">
        <f>"0x" &amp; J2</f>
        <v>0x9000</v>
      </c>
      <c r="E22" s="17" t="str">
        <f>"0x" &amp; DEC2HEX(H3)</f>
        <v>0x5000</v>
      </c>
      <c r="F22" s="8"/>
      <c r="H22" s="21" t="str">
        <f t="shared" si="8"/>
        <v>nvs,data,nvs,0x9000,0x5000,</v>
      </c>
      <c r="I22" s="17"/>
      <c r="J22" s="17"/>
      <c r="K22" s="17"/>
      <c r="L22" s="8"/>
    </row>
    <row r="23" spans="1:12">
      <c r="A23" s="7" t="s">
        <v>1</v>
      </c>
      <c r="B23" s="17" t="s">
        <v>12</v>
      </c>
      <c r="C23" s="17" t="s">
        <v>13</v>
      </c>
      <c r="D23" s="17" t="str">
        <f t="shared" ref="D23:D25" si="9">"0x" &amp; J3</f>
        <v>0xE000</v>
      </c>
      <c r="E23" s="17" t="str">
        <f t="shared" ref="E23:E24" si="10">"0x" &amp; DEC2HEX(H4)</f>
        <v>0x2000</v>
      </c>
      <c r="F23" s="8"/>
      <c r="H23" s="21" t="str">
        <f t="shared" si="8"/>
        <v>otadata,data,ota,0xE000,0x2000,</v>
      </c>
      <c r="I23" s="17"/>
      <c r="J23" s="17"/>
      <c r="K23" s="17"/>
      <c r="L23" s="8"/>
    </row>
    <row r="24" spans="1:12">
      <c r="A24" s="7" t="s">
        <v>2</v>
      </c>
      <c r="B24" s="17" t="s">
        <v>14</v>
      </c>
      <c r="C24" s="17" t="s">
        <v>15</v>
      </c>
      <c r="D24" s="17" t="str">
        <f t="shared" si="9"/>
        <v>0x10000</v>
      </c>
      <c r="E24" s="17" t="str">
        <f t="shared" si="10"/>
        <v>0xE0000</v>
      </c>
      <c r="F24" s="8"/>
      <c r="H24" s="21" t="str">
        <f t="shared" si="8"/>
        <v>app0,app,ota_0,0x10000,0xE0000,</v>
      </c>
      <c r="I24" s="17"/>
      <c r="J24" s="17"/>
      <c r="K24" s="17"/>
      <c r="L24" s="8"/>
    </row>
    <row r="25" spans="1:12">
      <c r="A25" s="7" t="s">
        <v>4</v>
      </c>
      <c r="B25" s="17" t="s">
        <v>12</v>
      </c>
      <c r="C25" s="17" t="s">
        <v>4</v>
      </c>
      <c r="D25" s="17" t="str">
        <f t="shared" si="9"/>
        <v>0xF0000</v>
      </c>
      <c r="E25" s="17" t="str">
        <f>"0x" &amp; DEC2HEX(H7)</f>
        <v>0xF00000</v>
      </c>
      <c r="F25" s="8"/>
      <c r="H25" s="21" t="str">
        <f t="shared" si="8"/>
        <v>spiffs,data,spiffs,0xF0000,0xF00000,</v>
      </c>
      <c r="I25" s="17"/>
      <c r="J25" s="17"/>
      <c r="K25" s="17"/>
      <c r="L25" s="8"/>
    </row>
    <row r="26" spans="1:12">
      <c r="A26" s="9" t="s">
        <v>5</v>
      </c>
      <c r="B26" s="10" t="s">
        <v>12</v>
      </c>
      <c r="C26" s="10" t="s">
        <v>5</v>
      </c>
      <c r="D26" s="10" t="str">
        <f>"0x" &amp; J7</f>
        <v>0xFF0000</v>
      </c>
      <c r="E26" s="10" t="str">
        <f>"0x" &amp; DEC2HEX(H8)</f>
        <v>0x10000</v>
      </c>
      <c r="F26" s="11"/>
      <c r="H26" s="22" t="str">
        <f t="shared" si="8"/>
        <v>coredump,data,coredump,0xFF0000,0x10000,</v>
      </c>
      <c r="I26" s="10"/>
      <c r="J26" s="10"/>
      <c r="K26" s="10"/>
      <c r="L26" s="11"/>
    </row>
  </sheetData>
  <mergeCells count="2">
    <mergeCell ref="F1:G1"/>
    <mergeCell ref="I1:J1"/>
  </mergeCells>
  <conditionalFormatting sqref="F8">
    <cfRule type="expression" dxfId="1" priority="2">
      <formula>$F$8&lt;&gt;$G$10</formula>
    </cfRule>
  </conditionalFormatting>
  <conditionalFormatting sqref="I8">
    <cfRule type="expression" dxfId="0" priority="1">
      <formula>$I$8&lt;&gt;$G$10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5"/>
  <sheetViews>
    <sheetView workbookViewId="0">
      <selection activeCell="F10" sqref="F10"/>
    </sheetView>
  </sheetViews>
  <sheetFormatPr defaultRowHeight="14.65"/>
  <sheetData>
    <row r="1" spans="1:8">
      <c r="A1" t="s">
        <v>19</v>
      </c>
    </row>
    <row r="2" spans="1:8">
      <c r="A2" t="s">
        <v>20</v>
      </c>
      <c r="F2" s="7" t="s">
        <v>0</v>
      </c>
      <c r="G2" t="s">
        <v>12</v>
      </c>
      <c r="H2" t="s">
        <v>0</v>
      </c>
    </row>
    <row r="3" spans="1:8">
      <c r="A3" t="s">
        <v>21</v>
      </c>
      <c r="F3" s="7" t="s">
        <v>1</v>
      </c>
      <c r="G3" t="s">
        <v>12</v>
      </c>
      <c r="H3" t="s">
        <v>13</v>
      </c>
    </row>
    <row r="4" spans="1:8">
      <c r="A4" t="s">
        <v>22</v>
      </c>
      <c r="F4" s="7" t="s">
        <v>2</v>
      </c>
      <c r="G4" t="s">
        <v>14</v>
      </c>
      <c r="H4" t="s">
        <v>15</v>
      </c>
    </row>
    <row r="5" spans="1:8">
      <c r="A5" t="s">
        <v>23</v>
      </c>
      <c r="F5" s="7" t="s">
        <v>3</v>
      </c>
      <c r="G5" t="s">
        <v>14</v>
      </c>
      <c r="H5" t="s">
        <v>16</v>
      </c>
    </row>
    <row r="6" spans="1:8">
      <c r="A6" t="s">
        <v>24</v>
      </c>
      <c r="F6" s="7" t="s">
        <v>4</v>
      </c>
      <c r="G6" t="s">
        <v>12</v>
      </c>
      <c r="H6" t="s">
        <v>4</v>
      </c>
    </row>
    <row r="7" spans="1:8">
      <c r="F7" s="9" t="s">
        <v>5</v>
      </c>
      <c r="G7" s="10" t="s">
        <v>12</v>
      </c>
      <c r="H7" s="10" t="s">
        <v>5</v>
      </c>
    </row>
    <row r="10" spans="1:8">
      <c r="A10" s="7"/>
    </row>
    <row r="11" spans="1:8">
      <c r="A11" s="7"/>
    </row>
    <row r="12" spans="1:8">
      <c r="A12" s="7"/>
    </row>
    <row r="13" spans="1:8">
      <c r="A13" s="7"/>
    </row>
    <row r="14" spans="1:8">
      <c r="A14" s="7"/>
    </row>
    <row r="15" spans="1:8">
      <c r="A15" s="9"/>
      <c r="B15" s="10"/>
      <c r="C15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OTA</vt:lpstr>
      <vt:lpstr>NO OTA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2025-05-12T06:09:20Z</dcterms:created>
  <dcterms:modified xsi:type="dcterms:W3CDTF">2025-05-22T14:06:56Z</dcterms:modified>
</cp:coreProperties>
</file>