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3" l="1"/>
  <c r="Z69" i="3"/>
  <c r="X69" i="3"/>
  <c r="V69" i="3"/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AB34" i="3" l="1"/>
  <c r="R37" i="1"/>
  <c r="R60" i="1" s="1"/>
  <c r="S58" i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AC34" i="3" l="1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N29" i="3" l="1"/>
  <c r="O29" i="3"/>
  <c r="O20" i="3"/>
  <c r="N20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<sst xmlns="http://schemas.openxmlformats.org/spreadsheetml/2006/main" count="346" uniqueCount="128">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</sst>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tabSelected="1" zoomScale="110" zoomScaleNormal="110" workbookViewId="0">
      <pane xSplit="17" ySplit="5" topLeftCell="V22" activePane="bottomRight" state="frozen"/>
      <selection activeCell="A4" sqref="A4"/>
      <selection pane="topRight" activeCell="A4" sqref="A4"/>
      <selection pane="bottomLeft" activeCell="A4" sqref="A4"/>
      <selection pane="bottomRight" activeCell="AC34" sqref="AC34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bestFit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</row>
    <row r="2" spans="1:29" x14ac:dyDescent="0.25">
      <c r="A2" s="8" t="s">
        <v>3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8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10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11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12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9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13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9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92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14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15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16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17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18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19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20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21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22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23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9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24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25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</row>
    <row r="27" spans="1:29" x14ac:dyDescent="0.25">
      <c r="A27" s="8" t="s">
        <v>93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94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27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2895875.108</v>
      </c>
      <c r="Y29" s="62">
        <f t="shared" ref="Y29" si="12">+X29/(X$2)</f>
        <v>0.36581796875815181</v>
      </c>
      <c r="Z29" s="61">
        <f>Z26+Z27+Z28</f>
        <v>364074.212</v>
      </c>
      <c r="AA29" s="62">
        <f t="shared" ref="AA29:AC29" si="13">+Z29/(Z$2)</f>
        <v>4.4100399387017958E-2</v>
      </c>
      <c r="AB29" s="61">
        <f>AB26+AB27+AB28</f>
        <v>1062205.3470000001</v>
      </c>
      <c r="AC29" s="62">
        <f t="shared" si="13"/>
        <v>0.12558972271673963</v>
      </c>
    </row>
    <row r="30" spans="1:29" x14ac:dyDescent="0.25">
      <c r="A30" s="19" t="s">
        <v>28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29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30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31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32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1412149.1021581027</v>
      </c>
      <c r="AC34" s="62">
        <f>AB34/AB$3</f>
        <v>0.27253794664303299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33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10604517.511841897</v>
      </c>
      <c r="AC36" s="27">
        <f>AB36/AB$11</f>
        <v>0.73271092111821412</v>
      </c>
    </row>
    <row r="37" spans="1:29" x14ac:dyDescent="0.25">
      <c r="A37" s="8" t="s">
        <v>9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34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35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95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96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97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39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98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40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69">
        <v>610560</v>
      </c>
      <c r="AC45" s="11">
        <f t="shared" si="18"/>
        <v>4.2186170139129155E-2</v>
      </c>
    </row>
    <row r="46" spans="1:29" x14ac:dyDescent="0.25">
      <c r="A46" s="8" t="s">
        <v>41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99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43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48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100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101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45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102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47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155106.625</v>
      </c>
      <c r="AA54" s="11">
        <f t="shared" si="18"/>
        <v>1.1469549263223376E-2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103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104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52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53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4425167.1608666666</v>
      </c>
      <c r="AC58" s="62">
        <f>AB58/AB$11</f>
        <v>0.30575349636793814</v>
      </c>
    </row>
    <row r="59" spans="1:29" ht="15.75" thickBot="1" x14ac:dyDescent="0.3">
      <c r="A59" s="19" t="s">
        <v>9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54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6179350.3509752303</v>
      </c>
      <c r="AC60" s="27">
        <f>AB60/AB$11</f>
        <v>0.42695742475027598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s="88" t="s">
        <v>80</v>
      </c>
      <c r="W62" s="33">
        <v>76511.967799999999</v>
      </c>
      <c r="X62" s="88" t="s">
        <v>80</v>
      </c>
      <c r="Y62" s="33">
        <v>170061.6</v>
      </c>
      <c r="Z62" s="88" t="s">
        <v>80</v>
      </c>
      <c r="AA62" s="33">
        <f>76434.441+30000</f>
        <v>106434.44100000001</v>
      </c>
      <c r="AB62" s="34" t="s">
        <v>108</v>
      </c>
      <c r="AC62" s="33">
        <v>17310.72</v>
      </c>
    </row>
    <row r="63" spans="1:29" ht="30" x14ac:dyDescent="0.25">
      <c r="V63" s="88" t="s">
        <v>105</v>
      </c>
      <c r="W63" s="33">
        <v>35000</v>
      </c>
      <c r="X63" s="88" t="s">
        <v>106</v>
      </c>
      <c r="Y63" s="33">
        <v>14328.008400000002</v>
      </c>
      <c r="Z63" s="34" t="s">
        <v>108</v>
      </c>
      <c r="AA63" s="33">
        <v>147795</v>
      </c>
      <c r="AB63" s="34"/>
      <c r="AC63" s="84"/>
    </row>
    <row r="64" spans="1:29" ht="30" x14ac:dyDescent="0.25">
      <c r="V64" s="34" t="s">
        <v>107</v>
      </c>
      <c r="W64" s="33">
        <f>34575+18913</f>
        <v>53488</v>
      </c>
      <c r="X64" s="34" t="s">
        <v>108</v>
      </c>
      <c r="Y64" s="33">
        <v>49560</v>
      </c>
      <c r="Z64" s="34" t="s">
        <v>109</v>
      </c>
      <c r="AA64" s="33">
        <f>299720-100000</f>
        <v>199720</v>
      </c>
      <c r="AB64" s="88"/>
      <c r="AC64" s="88"/>
    </row>
    <row r="65" spans="1:29" x14ac:dyDescent="0.25">
      <c r="X65" s="34"/>
      <c r="Y65" s="84"/>
      <c r="AB65" s="34"/>
      <c r="AC65" s="33"/>
    </row>
    <row r="66" spans="1:29" x14ac:dyDescent="0.25">
      <c r="AA66" s="53"/>
      <c r="AB66" s="88"/>
      <c r="AC66" s="33"/>
    </row>
    <row r="67" spans="1:29" x14ac:dyDescent="0.25">
      <c r="AA67" s="53"/>
      <c r="AB67" s="88"/>
      <c r="AC67" s="33"/>
    </row>
    <row r="69" spans="1:29" x14ac:dyDescent="0.25">
      <c r="A69" s="89" t="s">
        <v>110</v>
      </c>
      <c r="B69" s="89" t="s">
        <v>110</v>
      </c>
      <c r="C69" s="89" t="s">
        <v>110</v>
      </c>
      <c r="D69" s="89" t="s">
        <v>110</v>
      </c>
      <c r="E69" s="89" t="s">
        <v>110</v>
      </c>
      <c r="F69" s="89" t="s">
        <v>110</v>
      </c>
      <c r="G69" s="89" t="s">
        <v>110</v>
      </c>
      <c r="H69" s="89" t="s">
        <v>110</v>
      </c>
      <c r="I69" s="89" t="s">
        <v>110</v>
      </c>
      <c r="J69" s="89" t="s">
        <v>110</v>
      </c>
      <c r="K69" s="89" t="s">
        <v>110</v>
      </c>
      <c r="L69" s="89" t="s">
        <v>110</v>
      </c>
      <c r="M69" s="89" t="s">
        <v>110</v>
      </c>
      <c r="N69" s="89" t="s">
        <v>110</v>
      </c>
      <c r="O69" s="89" t="s">
        <v>110</v>
      </c>
      <c r="P69" s="89" t="s">
        <v>110</v>
      </c>
      <c r="Q69" s="89" t="s">
        <v>110</v>
      </c>
      <c r="R69" s="89" t="s">
        <v>110</v>
      </c>
      <c r="S69" s="89" t="s">
        <v>110</v>
      </c>
      <c r="T69" s="89" t="s">
        <v>110</v>
      </c>
      <c r="U69" s="89" t="s">
        <v>110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(Z60-SUM(AA62:AA68))*0.66666</f>
        <v>3600264.6283370322</v>
      </c>
      <c r="AA69" s="90"/>
      <c r="AB69" s="90">
        <f>(AB60-SUM(AC62:AC68))*0.66666</f>
        <v>4107985.3403859474</v>
      </c>
      <c r="AC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H8" activePane="bottomRight" state="frozen"/>
      <selection activeCell="J63" sqref="J63"/>
      <selection pane="topRight" activeCell="J63" sqref="J63"/>
      <selection pane="bottomLeft" activeCell="J63" sqref="J63"/>
      <selection pane="bottomRight" activeCell="R9" sqref="R9"/>
    </sheetView>
  </sheetViews>
  <sheetFormatPr defaultColWidth="14" defaultRowHeight="15" x14ac:dyDescent="0.25"/>
  <cols>
    <col min="1" max="1" width="38.28515625" customWidth="1"/>
    <col min="2" max="2" width="15" style="1" customWidth="1"/>
    <col min="3" max="3" width="9.5703125" style="1" customWidth="1"/>
    <col min="4" max="4" width="15" style="1" customWidth="1"/>
    <col min="5" max="5" width="9.5703125" style="1" customWidth="1"/>
    <col min="6" max="6" width="15" style="1" customWidth="1"/>
    <col min="7" max="7" width="9.5703125" style="1" customWidth="1"/>
    <col min="8" max="8" width="15" style="1" customWidth="1"/>
    <col min="9" max="9" width="9.5703125" style="1" customWidth="1"/>
    <col min="10" max="10" width="15" hidden="1" customWidth="1"/>
    <col min="11" max="11" width="9.5703125" hidden="1" customWidth="1"/>
    <col min="12" max="12" width="14" customWidth="1"/>
    <col min="13" max="13" width="9.5703125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727679.95666666643</v>
      </c>
      <c r="S35" s="23">
        <f>+R35/(R$5)</f>
        <v>0.29926219029053802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7131978.6583333351</v>
      </c>
      <c r="S37" s="27">
        <f>R37/R13</f>
        <v>0.70965746987502332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2987089.4502777797</v>
      </c>
      <c r="S60" s="27">
        <f>R60/R13</f>
        <v>0.29722611958430617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111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112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B28" activePane="bottomRight" state="frozen"/>
      <selection activeCell="J63" sqref="J63"/>
      <selection pane="topRight" activeCell="J63" sqref="J63"/>
      <selection pane="bottomLeft" activeCell="J63" sqref="J63"/>
      <selection pane="bottomRight" activeCell="A32" sqref="A32"/>
    </sheetView>
  </sheetViews>
  <sheetFormatPr defaultRowHeight="15" x14ac:dyDescent="0.25"/>
  <cols>
    <col min="1" max="1" width="40" bestFit="1" customWidth="1"/>
    <col min="2" max="2" width="13.7109375" style="1" customWidth="1"/>
    <col min="3" max="3" width="10.28515625" style="1" customWidth="1"/>
    <col min="4" max="4" width="13.7109375" style="1" customWidth="1"/>
    <col min="5" max="5" width="10.28515625" style="1" customWidth="1"/>
    <col min="6" max="6" width="13.7109375" hidden="1" customWidth="1"/>
    <col min="7" max="7" width="10.28515625" hidden="1" customWidth="1"/>
    <col min="8" max="8" width="13.7109375" customWidth="1"/>
    <col min="9" max="9" width="10.28515625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7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7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126</v>
      </c>
      <c r="M53" s="86">
        <v>118000</v>
      </c>
      <c r="P53" s="34"/>
      <c r="Q53" s="86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127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10" bestFit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113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114</v>
      </c>
      <c r="C50" s="87">
        <v>1500000</v>
      </c>
      <c r="D50" s="34" t="s">
        <v>115</v>
      </c>
      <c r="E50" s="87">
        <v>189082</v>
      </c>
      <c r="F50" s="34" t="s">
        <v>116</v>
      </c>
      <c r="G50" s="87">
        <v>75000</v>
      </c>
      <c r="H50" s="34" t="s">
        <v>125</v>
      </c>
      <c r="I50" s="87">
        <v>138900</v>
      </c>
    </row>
    <row r="51" spans="1:9" ht="45" x14ac:dyDescent="0.25">
      <c r="B51" s="34" t="s">
        <v>117</v>
      </c>
      <c r="C51" s="87">
        <v>144308</v>
      </c>
      <c r="D51" s="34" t="s">
        <v>118</v>
      </c>
      <c r="E51" s="87">
        <v>800000</v>
      </c>
      <c r="F51" s="34" t="s">
        <v>115</v>
      </c>
      <c r="G51" s="87">
        <v>96177</v>
      </c>
      <c r="H51" s="34"/>
      <c r="I51" s="87"/>
    </row>
    <row r="52" spans="1:9" ht="30" x14ac:dyDescent="0.25">
      <c r="B52" s="34" t="s">
        <v>116</v>
      </c>
      <c r="C52" s="87">
        <v>124100</v>
      </c>
      <c r="D52" s="34" t="s">
        <v>119</v>
      </c>
      <c r="E52" s="87">
        <v>35000</v>
      </c>
      <c r="F52" s="34" t="s">
        <v>120</v>
      </c>
      <c r="G52" s="87">
        <v>8279</v>
      </c>
      <c r="H52" s="34"/>
      <c r="I52" s="87"/>
    </row>
    <row r="53" spans="1:9" ht="30" x14ac:dyDescent="0.25">
      <c r="B53" s="34" t="s">
        <v>121</v>
      </c>
      <c r="C53" s="87">
        <v>100000</v>
      </c>
      <c r="D53" s="34" t="s">
        <v>120</v>
      </c>
      <c r="E53" s="87">
        <v>10000</v>
      </c>
      <c r="F53" s="34" t="s">
        <v>122</v>
      </c>
      <c r="G53" s="87">
        <v>230818</v>
      </c>
      <c r="H53" s="34"/>
      <c r="I53" s="87"/>
    </row>
    <row r="54" spans="1:9" ht="45" x14ac:dyDescent="0.25">
      <c r="B54" s="34" t="s">
        <v>123</v>
      </c>
      <c r="C54" s="87">
        <v>9829</v>
      </c>
      <c r="D54" s="34"/>
      <c r="E54" s="87"/>
      <c r="F54" s="34" t="s">
        <v>124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2025-08-21T07:12:51Z</dcterms:modified>
</cp:coreProperties>
</file>