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1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69" i="3"/>
  <c r="AB60" i="3"/>
  <c r="AB58" i="3"/>
  <c r="AB36" i="3"/>
  <c r="AB34" i="3"/>
  <c r="AC34" i="3" s="1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R37" i="1" l="1"/>
  <c r="R60" i="1" s="1"/>
  <c r="S58" i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60" i="3"/>
  <c r="AC44" i="3"/>
  <c r="AC45" i="3"/>
  <c r="AC36" i="3"/>
  <c r="AC39" i="3"/>
  <c r="AC48" i="3"/>
  <c r="AC42" i="3"/>
  <c r="AC50" i="3"/>
  <c r="Z69" i="3"/>
  <c r="X69" i="3"/>
  <c r="AA65" i="3" l="1"/>
  <c r="AA63" i="3"/>
  <c r="AA66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N20" i="3" l="1"/>
  <c r="O20" i="3"/>
  <c r="N29" i="3"/>
  <c r="O29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<sst xmlns="http://schemas.openxmlformats.org/spreadsheetml/2006/main" count="359" uniqueCount="137">
  <si>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</si>
  <si>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</si>
  <si>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</si>
  <si>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</si>
  <si>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</si>
  <si>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</si>
  <si>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</si>
  <si>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</si>
  <si>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</si>
  <si>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</si>
  <si>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</si>
  <si>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</si>
  <si>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</si>
  <si>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</si>
  <si>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</si>
  <si>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</si>
  <si>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</si>
  <si>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</si>
  <si>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</si>
  <si>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</si>
  <si>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</si>
  <si>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</si>
  <si>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</si>
  <si>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</si>
  <si>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</si>
  <si>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</si>
  <si>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</si>
  <si>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</si>
  <si>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</si>
  <si>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</si>
  <si>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</si>
  <si>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</si>
  <si>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</si>
  <si>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</si>
  <si>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</si>
  <si>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</si>
  <si>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</si>
  <si>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</si>
  <si>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</si>
  <si>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</si>
  <si>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</si>
  <si>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</si>
  <si>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</si>
  <si>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</si>
  <si>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</si>
  <si>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</si>
  <si>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</si>
  <si>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</si>
  <si>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</si>
  <si>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</si>
  <si>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</si>
  <si>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</si>
  <si>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</si>
  <si>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</si>
  <si>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</si>
  <si>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</si>
  <si>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</si>
  <si>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</si>
  <si>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</si>
  <si>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</si>
  <si>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</si>
  <si>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</si>
  <si>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</si>
  <si>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</si>
  <si>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</si>
  <si>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</si>
  <si>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</si>
  <si>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</si>
  <si>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</si>
  <si>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</si>
  <si>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</si>
  <si>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</si>
  <si>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</si>
  <si>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</si>
  <si>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</si>
  <si>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</si>
  <si>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</si>
  <si>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</si>
  <si>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</si>
  <si>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</si>
  <si>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</si>
  <si>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</si>
  <si>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</si>
  <si>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</si>
  <si>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</si>
  <si>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</si>
  <si>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</si>
  <si>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</si>
  <si>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</si>
  <si>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</si>
  <si>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</si>
  <si>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</si>
  <si>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</si>
  <si>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</si>
  <si>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</si>
  <si>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</si>
  <si>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</si>
  <si>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</si>
  <si>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</si>
  <si>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</si>
  <si>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</si>
  <si>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</si>
  <si>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</si>
  <si>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</si>
  <si>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</si>
  <si>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</si>
  <si>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</si>
  <si>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</si>
  <si>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</si>
  <si>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</si>
  <si>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</si>
  <si>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</si>
  <si>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</si>
  <si>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</si>
  <si>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</si>
  <si>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</si>
  <si>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</si>
  <si>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</si>
  <si>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</si>
  <si>
    <t>Maintenance - B</t>
  </si>
  <si>
    <t>LIQUOR PERMIT FEE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</si>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</sst>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1" fillId="6" borderId="2" xfId="1" applyNumberFormat="1" applyFont="1" applyFill="1" applyBorder="1"/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zoomScale="110" zoomScaleNormal="110" workbookViewId="0">
      <pane xSplit="17" ySplit="5" topLeftCell="X7" activePane="bottomRight" state="frozen"/>
      <selection activeCell="A4" sqref="A4"/>
      <selection pane="topRight" activeCell="A4" sqref="A4"/>
      <selection pane="bottomLeft" activeCell="A4" sqref="A4"/>
      <selection pane="bottomRight" activeCell="AB7" sqref="AB7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hidden="1" customWidth="1"/>
    <col min="23" max="23" width="9.570312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96</v>
      </c>
      <c r="C1" s="41" t="s">
        <v>2</v>
      </c>
      <c r="D1" s="40">
        <v>44986</v>
      </c>
      <c r="E1" s="41" t="s">
        <v>2</v>
      </c>
      <c r="F1" s="40">
        <v>45505</v>
      </c>
      <c r="G1" s="41" t="s">
        <v>2</v>
      </c>
      <c r="H1" s="40">
        <v>45536</v>
      </c>
      <c r="I1" s="41" t="s">
        <v>2</v>
      </c>
      <c r="J1" s="40">
        <v>45566</v>
      </c>
      <c r="K1" s="41"/>
      <c r="L1" s="40">
        <v>45597</v>
      </c>
      <c r="M1" s="41" t="s">
        <v>2</v>
      </c>
      <c r="N1" s="40">
        <v>45627</v>
      </c>
      <c r="O1" s="41" t="s">
        <v>2</v>
      </c>
      <c r="P1" s="40">
        <v>45658</v>
      </c>
      <c r="Q1" s="41" t="s">
        <v>2</v>
      </c>
      <c r="R1" s="40">
        <v>45689</v>
      </c>
      <c r="S1" s="41" t="s">
        <v>2</v>
      </c>
      <c r="T1" s="40">
        <v>45717</v>
      </c>
      <c r="U1" s="41" t="s">
        <v>2</v>
      </c>
      <c r="V1" s="40">
        <v>45748</v>
      </c>
      <c r="W1" s="41" t="s">
        <v>2</v>
      </c>
      <c r="X1" s="40">
        <v>45778</v>
      </c>
      <c r="Y1" s="41" t="s">
        <v>2</v>
      </c>
      <c r="Z1" s="40">
        <v>45809</v>
      </c>
      <c r="AA1" s="41" t="s">
        <v>2</v>
      </c>
      <c r="AB1" s="40">
        <v>45839</v>
      </c>
      <c r="AC1" s="41" t="s">
        <v>2</v>
      </c>
    </row>
    <row r="2" spans="1:29" x14ac:dyDescent="0.25">
      <c r="A2" s="8" t="s">
        <v>7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10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97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12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13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14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15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16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13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17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13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98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18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19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20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21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22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23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24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25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26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27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13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28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29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2719406</v>
      </c>
      <c r="Y26" s="11">
        <f>X26/X$3</f>
        <v>0.53420941336042738</v>
      </c>
      <c r="Z26" s="15">
        <v>550263.6</v>
      </c>
      <c r="AA26" s="11">
        <f>Z26/Z$3</f>
        <v>0.11306505342456286</v>
      </c>
      <c r="AB26" s="15">
        <v>817194.16</v>
      </c>
      <c r="AC26" s="11">
        <f>AB26/AB$3</f>
        <v>0.15771452039640435</v>
      </c>
    </row>
    <row r="27" spans="1:29" x14ac:dyDescent="0.25">
      <c r="A27" s="8" t="s">
        <v>99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100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31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2875660.108</v>
      </c>
      <c r="Y29" s="62">
        <f t="shared" ref="Y29" si="12">+X29/(X$2)</f>
        <v>0.36326433299602351</v>
      </c>
      <c r="Z29" s="61">
        <f>Z26+Z27+Z28</f>
        <v>298377.212</v>
      </c>
      <c r="AA29" s="62">
        <f t="shared" ref="AA29:AC29" si="13">+Z29/(Z$2)</f>
        <v>3.6142505520783574E-2</v>
      </c>
      <c r="AB29" s="61">
        <f>AB26+AB27+AB28</f>
        <v>1041990.3470000001</v>
      </c>
      <c r="AC29" s="62">
        <f t="shared" si="13"/>
        <v>0.12319960459891123</v>
      </c>
    </row>
    <row r="30" spans="1:29" x14ac:dyDescent="0.25">
      <c r="A30" s="19" t="s">
        <v>32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33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34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35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36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1443884.917710145</v>
      </c>
      <c r="Y34" s="62">
        <f>X34/X$3</f>
        <v>0.2836416904463348</v>
      </c>
      <c r="Z34" s="61">
        <f>Z29+Z30+Z31-Z32-Z33</f>
        <v>1118127.2782516466</v>
      </c>
      <c r="AA34" s="62">
        <f>Z34/Z$3</f>
        <v>0.22974647142021293</v>
      </c>
      <c r="AB34" s="61">
        <f>AB29+AB30+AB31-AB32-AB33</f>
        <v>1391934.1021581027</v>
      </c>
      <c r="AC34" s="62">
        <f>AB34/AB$3</f>
        <v>0.26863654941594889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37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9471593.8412898555</v>
      </c>
      <c r="Y36" s="27">
        <f>X36/X$11</f>
        <v>0.6967678392179002</v>
      </c>
      <c r="Z36" s="13">
        <f>+Z11-Z23-Z34</f>
        <v>10035205.742748352</v>
      </c>
      <c r="AA36" s="27">
        <f>Z36/Z$11</f>
        <v>0.74206557349200497</v>
      </c>
      <c r="AB36" s="13">
        <f>+AB11-AB23-AB34</f>
        <v>10624732.511841897</v>
      </c>
      <c r="AC36" s="27">
        <f>AB36/AB$11</f>
        <v>0.73410766088066581</v>
      </c>
    </row>
    <row r="37" spans="1:29" x14ac:dyDescent="0.25">
      <c r="A37" s="8" t="s">
        <v>13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38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39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101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102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103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43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104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44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88">
        <v>628007.90500000014</v>
      </c>
      <c r="AC45" s="11">
        <f t="shared" si="18"/>
        <v>4.3391719616496439E-2</v>
      </c>
    </row>
    <row r="46" spans="1:29" x14ac:dyDescent="0.25">
      <c r="A46" s="8" t="s">
        <v>45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105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47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52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106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107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49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108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51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150139.625</v>
      </c>
      <c r="AA54" s="11">
        <f t="shared" si="18"/>
        <v>1.110225836774789E-2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109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110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56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57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4110141.3547333339</v>
      </c>
      <c r="AA58" s="62">
        <f>Z58/Z$11</f>
        <v>0.30392943400661088</v>
      </c>
      <c r="AB58" s="61">
        <f>SUM(AB39:AB57)</f>
        <v>4442615.0658666668</v>
      </c>
      <c r="AC58" s="62">
        <f>AB58/AB$11</f>
        <v>0.30695904584530542</v>
      </c>
    </row>
    <row r="59" spans="1:29" ht="15.75" thickBot="1" x14ac:dyDescent="0.3">
      <c r="A59" s="19" t="s">
        <v>13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58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5387133.4470898565</v>
      </c>
      <c r="Y60" s="27">
        <f>X60/X$11</f>
        <v>0.39629880613589624</v>
      </c>
      <c r="Z60" s="13">
        <f>+Z36-Z58</f>
        <v>5925064.3880150178</v>
      </c>
      <c r="AA60" s="27">
        <f>Z60/Z$11</f>
        <v>0.43813613948539409</v>
      </c>
      <c r="AB60" s="13">
        <f>+AB36-AB58</f>
        <v>6182117.4459752301</v>
      </c>
      <c r="AC60" s="27">
        <f>AB60/AB$11</f>
        <v>0.42714861503536039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t="s">
        <v>85</v>
      </c>
      <c r="W62" s="53">
        <v>76511.967799999999</v>
      </c>
      <c r="X62" t="s">
        <v>85</v>
      </c>
      <c r="Y62" s="33">
        <v>170061.6</v>
      </c>
      <c r="Z62" t="s">
        <v>111</v>
      </c>
      <c r="AA62" s="53">
        <v>4967</v>
      </c>
      <c r="AB62" s="34" t="s">
        <v>115</v>
      </c>
      <c r="AC62" s="33">
        <v>17310.72</v>
      </c>
    </row>
    <row r="63" spans="1:29" ht="30" x14ac:dyDescent="0.25">
      <c r="V63" t="s">
        <v>112</v>
      </c>
      <c r="W63" s="53">
        <v>35000</v>
      </c>
      <c r="X63" t="s">
        <v>113</v>
      </c>
      <c r="Y63" s="33">
        <v>14328.008400000002</v>
      </c>
      <c r="Z63" t="s">
        <v>85</v>
      </c>
      <c r="AA63" s="53">
        <f>76434.441+30000</f>
        <v>106434.44100000001</v>
      </c>
      <c r="AB63" s="34" t="s">
        <v>120</v>
      </c>
      <c r="AC63" s="84">
        <v>20215</v>
      </c>
    </row>
    <row r="64" spans="1:29" ht="30" x14ac:dyDescent="0.25">
      <c r="V64" s="45" t="s">
        <v>114</v>
      </c>
      <c r="W64" s="33">
        <f>34575+18913</f>
        <v>53488</v>
      </c>
      <c r="X64" s="45" t="s">
        <v>115</v>
      </c>
      <c r="Y64" s="33">
        <v>49560</v>
      </c>
      <c r="Z64" s="45" t="s">
        <v>115</v>
      </c>
      <c r="AA64" s="53">
        <v>147795</v>
      </c>
      <c r="AB64" s="89"/>
      <c r="AC64" s="89"/>
    </row>
    <row r="65" spans="1:29" ht="30" x14ac:dyDescent="0.25">
      <c r="X65" s="34" t="s">
        <v>120</v>
      </c>
      <c r="Y65" s="84">
        <v>20215</v>
      </c>
      <c r="Z65" s="45" t="s">
        <v>116</v>
      </c>
      <c r="AA65" s="53">
        <f>299720-100000</f>
        <v>199720</v>
      </c>
      <c r="AB65" s="34"/>
      <c r="AC65" s="33"/>
    </row>
    <row r="66" spans="1:29" x14ac:dyDescent="0.25">
      <c r="Z66" t="s">
        <v>117</v>
      </c>
      <c r="AA66" s="53">
        <f>25268.35*2</f>
        <v>50536.7</v>
      </c>
      <c r="AB66" s="89"/>
      <c r="AC66" s="33"/>
    </row>
    <row r="67" spans="1:29" x14ac:dyDescent="0.25">
      <c r="Z67" t="s">
        <v>118</v>
      </c>
      <c r="AA67" s="53">
        <v>15160</v>
      </c>
      <c r="AB67" s="89"/>
      <c r="AC67" s="33"/>
    </row>
    <row r="69" spans="1:29" x14ac:dyDescent="0.25">
      <c r="A69" s="90" t="s">
        <v>121</v>
      </c>
      <c r="B69" s="90" t="s">
        <v>121</v>
      </c>
      <c r="C69" s="90" t="s">
        <v>121</v>
      </c>
      <c r="D69" s="90" t="s">
        <v>121</v>
      </c>
      <c r="E69" s="90" t="s">
        <v>121</v>
      </c>
      <c r="F69" s="90" t="s">
        <v>121</v>
      </c>
      <c r="G69" s="90" t="s">
        <v>121</v>
      </c>
      <c r="H69" s="90" t="s">
        <v>121</v>
      </c>
      <c r="I69" s="90" t="s">
        <v>121</v>
      </c>
      <c r="J69" s="90" t="s">
        <v>121</v>
      </c>
      <c r="K69" s="90" t="s">
        <v>121</v>
      </c>
      <c r="L69" s="90" t="s">
        <v>121</v>
      </c>
      <c r="M69" s="90" t="s">
        <v>121</v>
      </c>
      <c r="N69" s="90" t="s">
        <v>121</v>
      </c>
      <c r="O69" s="90" t="s">
        <v>121</v>
      </c>
      <c r="P69" s="90" t="s">
        <v>121</v>
      </c>
      <c r="Q69" s="90" t="s">
        <v>121</v>
      </c>
      <c r="R69" s="90" t="s">
        <v>121</v>
      </c>
      <c r="S69" s="90" t="s">
        <v>121</v>
      </c>
      <c r="T69" s="90" t="s">
        <v>121</v>
      </c>
      <c r="U69" s="90" t="s">
        <v>121</v>
      </c>
      <c r="V69" s="90" t="s">
        <v>121</v>
      </c>
      <c r="W69" s="90" t="s">
        <v>121</v>
      </c>
      <c r="X69" s="91">
        <f>(X60*2/3)-SUM(Y62:Y68)</f>
        <v>3337257.6896599047</v>
      </c>
      <c r="Y69" s="91"/>
      <c r="Z69" s="91">
        <f t="shared" ref="Z69:AB69" si="22">(Z60*2/3)-SUM(AA62:AA68)</f>
        <v>3425429.7843433451</v>
      </c>
      <c r="AA69" s="91"/>
      <c r="AB69" s="91">
        <f t="shared" si="22"/>
        <v>4083885.9106501532</v>
      </c>
      <c r="AC69" s="9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zoomScaleNormal="100" zoomScaleSheetLayoutView="100" workbookViewId="0">
      <pane xSplit="1" ySplit="7" topLeftCell="N22" activePane="bottomRight" state="frozen"/>
      <selection activeCell="J63" sqref="J63"/>
      <selection pane="topRight" activeCell="J63" sqref="J63"/>
      <selection pane="bottomLeft" activeCell="J63" sqref="J63"/>
      <selection pane="bottomRight" activeCell="R33" sqref="R33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0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0">
        <v>45748</v>
      </c>
      <c r="M1" s="41" t="s">
        <v>2</v>
      </c>
      <c r="N1" s="40">
        <v>45778</v>
      </c>
      <c r="O1" s="41" t="s">
        <v>2</v>
      </c>
      <c r="P1" s="40">
        <v>45809</v>
      </c>
      <c r="Q1" s="41" t="s">
        <v>2</v>
      </c>
      <c r="R1" s="40">
        <v>45839</v>
      </c>
      <c r="S1" s="40" t="s">
        <v>2</v>
      </c>
    </row>
    <row r="2" spans="1:19" x14ac:dyDescent="0.25">
      <c r="A2" s="8" t="s">
        <v>7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8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9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10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11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12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13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14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15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16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13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17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13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98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18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19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20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21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22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23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24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25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26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27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13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28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29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30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31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32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33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34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35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36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727679.95666666643</v>
      </c>
      <c r="S35" s="23">
        <f>+R35/(R$5)</f>
        <v>0.29926219029053802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37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7131978.6583333351</v>
      </c>
      <c r="S37" s="27">
        <f>R37/R13</f>
        <v>0.70965746987502332</v>
      </c>
    </row>
    <row r="38" spans="1:19" x14ac:dyDescent="0.25">
      <c r="A38" s="8" t="s">
        <v>13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38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39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40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41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42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43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44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45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46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47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48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49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50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51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52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53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54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55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56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57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13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58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2987089.4502777797</v>
      </c>
      <c r="S60" s="27">
        <f>R60/R13</f>
        <v>0.29722611958430617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59</v>
      </c>
      <c r="M62" s="32">
        <v>19824</v>
      </c>
      <c r="N62" s="31" t="s">
        <v>60</v>
      </c>
      <c r="O62" s="33">
        <v>266756</v>
      </c>
      <c r="P62" s="31" t="s">
        <v>95</v>
      </c>
      <c r="Q62" s="33">
        <v>9500</v>
      </c>
      <c r="R62" s="34" t="s">
        <v>85</v>
      </c>
      <c r="S62" s="33">
        <v>48788.52</v>
      </c>
    </row>
    <row r="63" spans="1:19" ht="30" x14ac:dyDescent="0.25">
      <c r="B63"/>
      <c r="L63" s="31" t="s">
        <v>61</v>
      </c>
      <c r="M63" s="32">
        <v>45712</v>
      </c>
      <c r="N63" s="31" t="s">
        <v>62</v>
      </c>
      <c r="O63" s="33">
        <v>6232.4599999999991</v>
      </c>
      <c r="P63" s="34" t="s">
        <v>63</v>
      </c>
      <c r="Q63" s="33">
        <v>27940.5</v>
      </c>
      <c r="R63" s="34" t="s">
        <v>71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64</v>
      </c>
      <c r="M64" s="32">
        <v>4344</v>
      </c>
      <c r="N64" s="31" t="s">
        <v>65</v>
      </c>
      <c r="O64" s="33">
        <v>155157.98000000001</v>
      </c>
      <c r="P64" s="34" t="s">
        <v>66</v>
      </c>
      <c r="Q64" s="33">
        <v>10620</v>
      </c>
      <c r="R64" s="34" t="s">
        <v>122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67</v>
      </c>
      <c r="M65" s="32">
        <v>13909.84</v>
      </c>
      <c r="N65" s="31" t="s">
        <v>68</v>
      </c>
      <c r="O65" s="33">
        <v>40327.68</v>
      </c>
      <c r="P65" s="34" t="s">
        <v>79</v>
      </c>
      <c r="Q65" s="33">
        <v>21240</v>
      </c>
      <c r="R65" s="36" t="s">
        <v>123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69</v>
      </c>
      <c r="M66" s="32">
        <v>11100</v>
      </c>
      <c r="N66" s="31" t="s">
        <v>70</v>
      </c>
      <c r="O66" s="33">
        <v>135700</v>
      </c>
      <c r="P66" s="36" t="s">
        <v>71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72</v>
      </c>
      <c r="M67" s="32">
        <v>29607.1</v>
      </c>
      <c r="N67" s="31" t="s">
        <v>73</v>
      </c>
      <c r="O67" s="33">
        <v>41300</v>
      </c>
      <c r="P67" s="31" t="s">
        <v>74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75</v>
      </c>
      <c r="M68" s="38">
        <f>N57</f>
        <v>176540.93333333335</v>
      </c>
      <c r="N68" s="31" t="s">
        <v>76</v>
      </c>
      <c r="O68" s="33">
        <v>28320</v>
      </c>
      <c r="P68" s="31" t="s">
        <v>77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78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8" activePane="bottomRight" state="frozen"/>
      <selection activeCell="J63" sqref="J63"/>
      <selection pane="topRight" activeCell="J63" sqref="J63"/>
      <selection pane="bottomLeft" activeCell="J63" sqref="J63"/>
      <selection pane="bottomRight" activeCell="Q3" sqref="Q3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45.75" thickBot="1" x14ac:dyDescent="0.3">
      <c r="A1" s="43" t="s">
        <v>0</v>
      </c>
      <c r="B1" s="44" t="s">
        <v>4</v>
      </c>
      <c r="C1" s="6" t="s">
        <v>2</v>
      </c>
      <c r="D1" s="44" t="s">
        <v>82</v>
      </c>
      <c r="E1" s="6" t="s">
        <v>2</v>
      </c>
      <c r="F1" s="7" t="s">
        <v>6</v>
      </c>
      <c r="G1" s="6" t="s">
        <v>2</v>
      </c>
      <c r="H1" s="40">
        <v>45748</v>
      </c>
      <c r="I1" s="41" t="s">
        <v>2</v>
      </c>
      <c r="J1" s="40">
        <v>45778</v>
      </c>
      <c r="K1" s="41" t="s">
        <v>2</v>
      </c>
      <c r="L1" s="40">
        <v>45809</v>
      </c>
      <c r="M1" s="41" t="s">
        <v>2</v>
      </c>
      <c r="N1" s="7" t="s">
        <v>6</v>
      </c>
      <c r="O1" s="6" t="s">
        <v>2</v>
      </c>
      <c r="P1" s="40">
        <v>45839</v>
      </c>
      <c r="Q1" s="41" t="s">
        <v>2</v>
      </c>
    </row>
    <row r="2" spans="1:18" x14ac:dyDescent="0.25">
      <c r="A2" s="8" t="s">
        <v>7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8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9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11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12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14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16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17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13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98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18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19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20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21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22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23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24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25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26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27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37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13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38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39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40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41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42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43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44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45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46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47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48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49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50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51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52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55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53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54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56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57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58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83</v>
      </c>
      <c r="E50" s="53">
        <v>354000</v>
      </c>
      <c r="H50" s="45" t="s">
        <v>84</v>
      </c>
      <c r="I50" s="53">
        <v>8000</v>
      </c>
      <c r="J50" s="34" t="s">
        <v>85</v>
      </c>
      <c r="K50" s="33">
        <v>33936</v>
      </c>
      <c r="L50" s="34" t="s">
        <v>63</v>
      </c>
      <c r="M50" s="33">
        <v>25179</v>
      </c>
      <c r="P50" s="34" t="s">
        <v>119</v>
      </c>
      <c r="Q50" s="87">
        <v>118000</v>
      </c>
    </row>
    <row r="51" spans="1:17" ht="30" x14ac:dyDescent="0.25">
      <c r="H51" s="45" t="s">
        <v>86</v>
      </c>
      <c r="I51" s="53">
        <v>5000</v>
      </c>
      <c r="J51" s="34" t="s">
        <v>80</v>
      </c>
      <c r="K51" s="33">
        <v>68440</v>
      </c>
      <c r="L51" s="34" t="s">
        <v>85</v>
      </c>
      <c r="M51" s="33">
        <v>10926.720000000001</v>
      </c>
      <c r="P51" s="34" t="s">
        <v>85</v>
      </c>
      <c r="Q51" s="87">
        <v>63840</v>
      </c>
    </row>
    <row r="52" spans="1:17" ht="30" x14ac:dyDescent="0.25">
      <c r="H52" s="45"/>
      <c r="J52" s="34" t="s">
        <v>87</v>
      </c>
      <c r="K52" s="33">
        <v>35016.520000000004</v>
      </c>
      <c r="L52" s="34" t="s">
        <v>81</v>
      </c>
      <c r="M52" s="53">
        <v>44490</v>
      </c>
      <c r="P52" s="34" t="s">
        <v>71</v>
      </c>
      <c r="Q52" s="87">
        <v>91722.99</v>
      </c>
    </row>
    <row r="53" spans="1:17" x14ac:dyDescent="0.25">
      <c r="H53" s="45"/>
      <c r="J53" s="34" t="s">
        <v>88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89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90</v>
      </c>
      <c r="K55" s="54">
        <v>98225</v>
      </c>
    </row>
    <row r="56" spans="1:17" x14ac:dyDescent="0.25">
      <c r="H56" s="45"/>
      <c r="J56" s="34" t="s">
        <v>91</v>
      </c>
      <c r="K56" s="54">
        <v>100000</v>
      </c>
    </row>
    <row r="57" spans="1:17" x14ac:dyDescent="0.25">
      <c r="H57" s="45"/>
      <c r="J57" s="34" t="s">
        <v>92</v>
      </c>
      <c r="K57" s="54">
        <v>654900</v>
      </c>
    </row>
    <row r="58" spans="1:17" x14ac:dyDescent="0.25">
      <c r="H58" s="45"/>
      <c r="J58" s="34" t="s">
        <v>79</v>
      </c>
      <c r="K58" s="54">
        <v>354000</v>
      </c>
    </row>
    <row r="59" spans="1:17" x14ac:dyDescent="0.25">
      <c r="H59" s="45"/>
      <c r="J59" s="34" t="s">
        <v>93</v>
      </c>
      <c r="K59" s="54">
        <v>353850</v>
      </c>
    </row>
    <row r="60" spans="1:17" x14ac:dyDescent="0.25">
      <c r="H60" s="45"/>
      <c r="J60" s="34" t="s">
        <v>94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7" workbookViewId="0">
      <selection activeCell="F55" sqref="F55:G55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10" bestFit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2</v>
      </c>
      <c r="D1" s="44">
        <v>45778</v>
      </c>
      <c r="E1" s="6" t="s">
        <v>2</v>
      </c>
      <c r="F1" s="44">
        <v>45809</v>
      </c>
      <c r="G1" s="6" t="s">
        <v>2</v>
      </c>
      <c r="H1" s="44">
        <v>45839</v>
      </c>
      <c r="I1" s="6" t="s">
        <v>2</v>
      </c>
    </row>
    <row r="2" spans="1:9" x14ac:dyDescent="0.25">
      <c r="A2" s="8" t="s">
        <v>7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8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9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11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12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14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16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17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13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124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18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19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20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21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22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23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24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25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26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27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37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13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38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39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40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41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42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43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44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45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46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47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48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49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50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51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52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55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53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54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56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57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58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125</v>
      </c>
      <c r="C50" s="87">
        <v>1500000</v>
      </c>
      <c r="D50" s="34" t="s">
        <v>126</v>
      </c>
      <c r="E50" s="87">
        <v>189082</v>
      </c>
      <c r="F50" s="34" t="s">
        <v>127</v>
      </c>
      <c r="G50" s="87">
        <v>75000</v>
      </c>
      <c r="H50" s="34" t="s">
        <v>136</v>
      </c>
      <c r="I50" s="87">
        <v>138900</v>
      </c>
    </row>
    <row r="51" spans="1:9" ht="45" x14ac:dyDescent="0.25">
      <c r="B51" s="34" t="s">
        <v>128</v>
      </c>
      <c r="C51" s="87">
        <v>144308</v>
      </c>
      <c r="D51" s="34" t="s">
        <v>129</v>
      </c>
      <c r="E51" s="87">
        <v>800000</v>
      </c>
      <c r="F51" s="34" t="s">
        <v>126</v>
      </c>
      <c r="G51" s="87">
        <v>96177</v>
      </c>
      <c r="H51" s="34"/>
      <c r="I51" s="87"/>
    </row>
    <row r="52" spans="1:9" ht="30" x14ac:dyDescent="0.25">
      <c r="B52" s="34" t="s">
        <v>127</v>
      </c>
      <c r="C52" s="87">
        <v>124100</v>
      </c>
      <c r="D52" s="34" t="s">
        <v>130</v>
      </c>
      <c r="E52" s="87">
        <v>35000</v>
      </c>
      <c r="F52" s="34" t="s">
        <v>131</v>
      </c>
      <c r="G52" s="87">
        <v>8279</v>
      </c>
      <c r="H52" s="34"/>
      <c r="I52" s="87"/>
    </row>
    <row r="53" spans="1:9" ht="30" x14ac:dyDescent="0.25">
      <c r="B53" s="34" t="s">
        <v>132</v>
      </c>
      <c r="C53" s="87">
        <v>100000</v>
      </c>
      <c r="D53" s="34" t="s">
        <v>131</v>
      </c>
      <c r="E53" s="87">
        <v>10000</v>
      </c>
      <c r="F53" s="34" t="s">
        <v>133</v>
      </c>
      <c r="G53" s="87">
        <v>230818</v>
      </c>
      <c r="H53" s="34"/>
      <c r="I53" s="87"/>
    </row>
    <row r="54" spans="1:9" ht="45" x14ac:dyDescent="0.25">
      <c r="B54" s="34" t="s">
        <v>134</v>
      </c>
      <c r="C54" s="87">
        <v>9829</v>
      </c>
      <c r="D54" s="34"/>
      <c r="E54" s="87"/>
      <c r="F54" s="34" t="s">
        <v>135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2025-08-14T07:42:54Z</dcterms:modified>
</cp:coreProperties>
</file>