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huadoy/Documents/*PDF(ABIC+HKU)/Data/1.Kif5b/Figure/Figure 4 Prism/distance/"/>
    </mc:Choice>
  </mc:AlternateContent>
  <xr:revisionPtr revIDLastSave="0" documentId="13_ncr:1_{662907EE-0E6D-894E-A5C1-DFC4C52BAF21}" xr6:coauthVersionLast="47" xr6:coauthVersionMax="47" xr10:uidLastSave="{00000000-0000-0000-0000-000000000000}"/>
  <bookViews>
    <workbookView xWindow="0" yWindow="500" windowWidth="23860" windowHeight="14800" firstSheet="2" activeTab="5" xr2:uid="{00000000-000D-0000-FFFF-FFFF00000000}"/>
  </bookViews>
  <sheets>
    <sheet name="AV005_MLE_x-38y-105_distance" sheetId="3" r:id="rId1"/>
    <sheet name="AV005_MLE_x-38y-105_B_distance" sheetId="4" r:id="rId2"/>
    <sheet name="AV005_01LE-Mx-26Y+43_distance" sheetId="5" r:id="rId3"/>
    <sheet name="AV005_01LE-M_X46Y39_distance" sheetId="6" r:id="rId4"/>
    <sheet name="AV005_MLE_x39y-105_distance" sheetId="2" r:id="rId5"/>
    <sheet name="AV005_01MLE_x32y112_distance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57" i="6" l="1"/>
  <c r="W56" i="6"/>
  <c r="W55" i="6"/>
  <c r="W54" i="6"/>
  <c r="W53" i="6"/>
  <c r="W52" i="6"/>
  <c r="W51" i="6"/>
  <c r="W50" i="6"/>
  <c r="W49" i="6"/>
  <c r="W48" i="6"/>
  <c r="W47" i="6"/>
  <c r="S53" i="6"/>
  <c r="S52" i="6"/>
  <c r="S51" i="6"/>
  <c r="S50" i="6"/>
  <c r="S49" i="6"/>
  <c r="S48" i="6"/>
  <c r="S47" i="6"/>
  <c r="O54" i="6"/>
  <c r="O53" i="6"/>
  <c r="O52" i="6"/>
  <c r="O51" i="6"/>
  <c r="O50" i="6"/>
  <c r="O49" i="6"/>
  <c r="O48" i="6"/>
  <c r="O47" i="6"/>
  <c r="K55" i="6"/>
  <c r="K54" i="6"/>
  <c r="K53" i="6"/>
  <c r="K52" i="6"/>
  <c r="K51" i="6"/>
  <c r="K50" i="6"/>
  <c r="K49" i="6"/>
  <c r="K48" i="6"/>
  <c r="G59" i="6"/>
  <c r="G58" i="6"/>
  <c r="G57" i="6"/>
  <c r="G56" i="6"/>
  <c r="G55" i="6"/>
  <c r="G54" i="6"/>
  <c r="G53" i="6"/>
  <c r="G52" i="6"/>
  <c r="G51" i="6"/>
  <c r="G50" i="6"/>
  <c r="G49" i="6"/>
  <c r="G48" i="6"/>
  <c r="C58" i="6"/>
  <c r="C57" i="6"/>
  <c r="C56" i="6"/>
  <c r="C55" i="6"/>
  <c r="C54" i="6"/>
  <c r="C53" i="6"/>
  <c r="C52" i="6"/>
  <c r="C51" i="6"/>
  <c r="C50" i="6"/>
  <c r="C49" i="6"/>
  <c r="C48" i="6"/>
  <c r="C47" i="6"/>
  <c r="W46" i="5"/>
  <c r="W45" i="5"/>
  <c r="W44" i="5"/>
  <c r="W43" i="5"/>
  <c r="W42" i="5"/>
  <c r="W41" i="5"/>
  <c r="W40" i="5"/>
  <c r="W39" i="5"/>
  <c r="W38" i="5"/>
  <c r="S48" i="5"/>
  <c r="S47" i="5"/>
  <c r="S46" i="5"/>
  <c r="S45" i="5"/>
  <c r="S44" i="5"/>
  <c r="S43" i="5"/>
  <c r="S42" i="5"/>
  <c r="S41" i="5"/>
  <c r="S40" i="5"/>
  <c r="S39" i="5"/>
  <c r="S38" i="5"/>
  <c r="O43" i="5"/>
  <c r="O42" i="5"/>
  <c r="O41" i="5"/>
  <c r="O40" i="5"/>
  <c r="O39" i="5"/>
  <c r="O38" i="5"/>
  <c r="K44" i="5"/>
  <c r="K43" i="5"/>
  <c r="K42" i="5"/>
  <c r="K41" i="5"/>
  <c r="K40" i="5"/>
  <c r="K39" i="5"/>
  <c r="K38" i="5"/>
  <c r="G46" i="5"/>
  <c r="G45" i="5"/>
  <c r="G44" i="5"/>
  <c r="G43" i="5"/>
  <c r="G42" i="5"/>
  <c r="G41" i="5"/>
  <c r="G40" i="5"/>
  <c r="G39" i="5"/>
  <c r="G38" i="5"/>
  <c r="C45" i="5"/>
  <c r="C44" i="5"/>
  <c r="C43" i="5"/>
  <c r="C42" i="5"/>
  <c r="C41" i="5"/>
  <c r="C40" i="5"/>
  <c r="C39" i="5"/>
  <c r="C38" i="5"/>
  <c r="W29" i="4"/>
  <c r="W28" i="4"/>
  <c r="W27" i="4"/>
  <c r="W26" i="4"/>
  <c r="S30" i="4"/>
  <c r="S29" i="4"/>
  <c r="S28" i="4"/>
  <c r="S27" i="4"/>
  <c r="S26" i="4"/>
  <c r="S20" i="3"/>
  <c r="S19" i="3"/>
  <c r="O29" i="4"/>
  <c r="O28" i="4"/>
  <c r="O27" i="4"/>
  <c r="O26" i="4"/>
  <c r="O20" i="3"/>
  <c r="O19" i="3"/>
  <c r="K28" i="4"/>
  <c r="K27" i="4"/>
  <c r="K26" i="4"/>
  <c r="K21" i="3"/>
  <c r="K20" i="3"/>
  <c r="K19" i="3"/>
  <c r="G29" i="4"/>
  <c r="G28" i="4"/>
  <c r="G27" i="4"/>
  <c r="G26" i="4"/>
  <c r="G20" i="3"/>
  <c r="G19" i="3"/>
  <c r="C28" i="4"/>
  <c r="C27" i="4"/>
  <c r="C26" i="4"/>
  <c r="C19" i="3"/>
  <c r="W53" i="2" l="1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S50" i="2"/>
  <c r="S49" i="2"/>
  <c r="S48" i="2"/>
  <c r="S47" i="2"/>
  <c r="S46" i="2"/>
  <c r="S45" i="2"/>
  <c r="S44" i="2"/>
  <c r="S43" i="2"/>
  <c r="S42" i="2"/>
  <c r="S41" i="2"/>
  <c r="S40" i="2"/>
  <c r="S39" i="2"/>
  <c r="O50" i="2"/>
  <c r="O49" i="2"/>
  <c r="O48" i="2"/>
  <c r="O47" i="2"/>
  <c r="O46" i="2"/>
  <c r="O45" i="2"/>
  <c r="O44" i="2"/>
  <c r="O43" i="2"/>
  <c r="O42" i="2"/>
  <c r="O41" i="2"/>
  <c r="O40" i="2"/>
  <c r="O39" i="2"/>
  <c r="K50" i="2"/>
  <c r="K49" i="2"/>
  <c r="K48" i="2"/>
  <c r="K47" i="2"/>
  <c r="K46" i="2"/>
  <c r="K45" i="2"/>
  <c r="K44" i="2"/>
  <c r="K43" i="2"/>
  <c r="K42" i="2"/>
  <c r="K41" i="2"/>
  <c r="K40" i="2"/>
  <c r="K39" i="2"/>
  <c r="G47" i="2"/>
  <c r="G46" i="2"/>
  <c r="G45" i="2"/>
  <c r="G44" i="2"/>
  <c r="G43" i="2"/>
  <c r="G42" i="2"/>
  <c r="G41" i="2"/>
  <c r="G40" i="2"/>
  <c r="G39" i="2"/>
  <c r="C49" i="2"/>
  <c r="C48" i="2"/>
  <c r="C47" i="2"/>
  <c r="C46" i="2"/>
  <c r="C45" i="2"/>
  <c r="C44" i="2"/>
  <c r="C43" i="2"/>
  <c r="C42" i="2"/>
  <c r="C41" i="2"/>
  <c r="C40" i="2"/>
  <c r="C39" i="2"/>
  <c r="W47" i="1" l="1"/>
  <c r="W46" i="1"/>
  <c r="W45" i="1"/>
  <c r="W44" i="1"/>
  <c r="W43" i="1"/>
  <c r="S48" i="1"/>
  <c r="S47" i="1"/>
  <c r="S46" i="1"/>
  <c r="S45" i="1"/>
  <c r="S44" i="1"/>
  <c r="S43" i="1"/>
  <c r="O45" i="1"/>
  <c r="O44" i="1"/>
  <c r="O43" i="1"/>
  <c r="K51" i="1"/>
  <c r="K50" i="1"/>
  <c r="K49" i="1"/>
  <c r="K48" i="1"/>
  <c r="K47" i="1"/>
  <c r="K46" i="1"/>
  <c r="K45" i="1"/>
  <c r="K44" i="1"/>
  <c r="K43" i="1"/>
  <c r="G50" i="1"/>
  <c r="G49" i="1"/>
  <c r="G48" i="1"/>
  <c r="G47" i="1"/>
  <c r="G46" i="1"/>
  <c r="G45" i="1"/>
  <c r="G44" i="1"/>
  <c r="G43" i="1"/>
  <c r="C50" i="1"/>
  <c r="C49" i="1"/>
  <c r="C48" i="1"/>
  <c r="C47" i="1"/>
  <c r="C46" i="1"/>
  <c r="C45" i="1"/>
</calcChain>
</file>

<file path=xl/sharedStrings.xml><?xml version="1.0" encoding="utf-8"?>
<sst xmlns="http://schemas.openxmlformats.org/spreadsheetml/2006/main" count="2515" uniqueCount="107">
  <si>
    <t>AV005_01LE-M_D-1_X+32Y+112_decon_marked_FMRP</t>
  </si>
  <si>
    <t>reference 1</t>
  </si>
  <si>
    <t>AV005_01LE-M_H1_X+32Y+112_decon_marked_FMRP</t>
  </si>
  <si>
    <t>AV005_01LE-M_H4_X+32Y+112_decon_marked_FMRP</t>
  </si>
  <si>
    <t>AV005_01LE-M_H8_X+32Y+112_decon_marked_FMRP</t>
  </si>
  <si>
    <t>AV005_01LE-M_H24_X+32Y+112_decon_marked_FMRP</t>
  </si>
  <si>
    <t>AV005_01LE-M_H48_X+32Y+112_decon_marked_FMRP</t>
  </si>
  <si>
    <t>AV005_01LE-M_D-1_X+39Y-105_decon_marked_FMRP</t>
  </si>
  <si>
    <t>AV005_01LE-M_H1_X+39Y-105_decon_marked_FMRP</t>
  </si>
  <si>
    <t>AV005_01LE-M_H4_X+39Y-105_decon_marked_FMRP</t>
  </si>
  <si>
    <t>AV005_01LE-M_H8_X+39Y-105_decon_marked_FMRP</t>
  </si>
  <si>
    <t>AV005_01LE-M_H24_X+39Y-105_decon_marked_FMRP</t>
  </si>
  <si>
    <t>AV005_01LE-M_H48_X+39Y-105_decon_marked_FMRP</t>
  </si>
  <si>
    <t>AV005_01LE-M_D-1_X-38Y-105_decon_marked_FMRP</t>
  </si>
  <si>
    <t>reference: 2</t>
  </si>
  <si>
    <t>reference 20</t>
  </si>
  <si>
    <t>AV005_01LE-M_H1_X-38Y-105_decon_marked_FMRP</t>
  </si>
  <si>
    <t>AV005_01LE-M_H4_X-38Y-105_decon_marked_FMRP</t>
  </si>
  <si>
    <t>AV005_01LE-M_H8_X-38Y-105_decon_marked_FMRP</t>
  </si>
  <si>
    <t>AV005_01LE-M_H24_X-38Y-105_decon_marked_FMRP</t>
  </si>
  <si>
    <t>AV005_01LE-M_H49_X-38Y-105_decon_marked_FMRP</t>
  </si>
  <si>
    <t>AV005_01LE-M_D-1_X-26Y+43_decon_marked_FMRP</t>
  </si>
  <si>
    <t>Reference 1</t>
  </si>
  <si>
    <t>AV005_01LE-M_H1_X-26Y+43_decon_marked_FMRP</t>
  </si>
  <si>
    <t>AV005_01LE-M_H4_X-26Y+43_decon_marked_FMRP</t>
  </si>
  <si>
    <t>AV005_01LE-M_H8_X-26Y+43_decon_marked_FMRP</t>
  </si>
  <si>
    <t>AV005_01LE-M_H24_X-26Y+43_decon_marked_FMRP</t>
  </si>
  <si>
    <t>AV005_01LE-M_H49_X-26Y+43_decon_marked_FMRP</t>
  </si>
  <si>
    <t>AV005_01LE-M_D-1_X+46Y+39_decon_marked_FMRP</t>
  </si>
  <si>
    <t>reference 8</t>
  </si>
  <si>
    <t>AV005_01LE-M_H1_X+46Y+39_decon_marked_FMRP</t>
  </si>
  <si>
    <t>AV005_01LE-M_H4_X+46Y+39_decon_marked_FMRP</t>
  </si>
  <si>
    <t>AV005_01LE-M_H8_X+46Y+39_decon_marked_FMRP</t>
  </si>
  <si>
    <t>AV005_01LE-M_H24_X+46Y+39_decon_marked_FMRP</t>
  </si>
  <si>
    <t>AV005_01LE-M_H48_X+46Y+39_decon_marked_FMRP</t>
  </si>
  <si>
    <t>Ellipse1</t>
  </si>
  <si>
    <t>Ellipse2</t>
  </si>
  <si>
    <t>Ellipse3</t>
  </si>
  <si>
    <t>Ellipse4</t>
  </si>
  <si>
    <t>Ellipse5</t>
  </si>
  <si>
    <t>Ellipse6</t>
  </si>
  <si>
    <t>Ellipse7</t>
  </si>
  <si>
    <t>Ellipse8</t>
  </si>
  <si>
    <t>Ellipse9</t>
  </si>
  <si>
    <t>Line10</t>
  </si>
  <si>
    <t>Ellipse11</t>
  </si>
  <si>
    <t>Ellipse12</t>
  </si>
  <si>
    <t>Ellipse13</t>
  </si>
  <si>
    <t>Ellipse14</t>
  </si>
  <si>
    <t>Ellipse15</t>
  </si>
  <si>
    <t>Line13</t>
  </si>
  <si>
    <t>Ellipse10</t>
  </si>
  <si>
    <t>Line3</t>
  </si>
  <si>
    <t>Line6</t>
  </si>
  <si>
    <t>Line7</t>
  </si>
  <si>
    <t>Ellipse16</t>
  </si>
  <si>
    <t>Ellipse17</t>
  </si>
  <si>
    <t>Ellipse18</t>
  </si>
  <si>
    <t>Ellipse19</t>
  </si>
  <si>
    <t>Ellipse20</t>
  </si>
  <si>
    <t>Ellipse21</t>
  </si>
  <si>
    <t>Ellipse22</t>
  </si>
  <si>
    <t>Line23</t>
  </si>
  <si>
    <t>Ellipse24</t>
  </si>
  <si>
    <t>Ellipse25</t>
  </si>
  <si>
    <t>Ellipse26</t>
  </si>
  <si>
    <t>Ellipse27</t>
  </si>
  <si>
    <t>Ellipse28</t>
  </si>
  <si>
    <t>Ellipse29</t>
  </si>
  <si>
    <t>Ellipse30</t>
  </si>
  <si>
    <t>Line31</t>
  </si>
  <si>
    <t>Ellipse32</t>
  </si>
  <si>
    <t>Ellipse33</t>
  </si>
  <si>
    <t>Ellipse34</t>
  </si>
  <si>
    <t>Ellipse35</t>
  </si>
  <si>
    <t>Ellipse36</t>
  </si>
  <si>
    <t>Ellipse37</t>
  </si>
  <si>
    <t>Line21</t>
  </si>
  <si>
    <t>Line36</t>
  </si>
  <si>
    <t>Line24</t>
  </si>
  <si>
    <t>Ellipse23</t>
  </si>
  <si>
    <t>Line19</t>
  </si>
  <si>
    <t>Line28</t>
  </si>
  <si>
    <t>Line32</t>
  </si>
  <si>
    <t>Ellipse31</t>
  </si>
  <si>
    <t>Line9</t>
  </si>
  <si>
    <t>Line16</t>
  </si>
  <si>
    <t>Line33</t>
  </si>
  <si>
    <t>Line25</t>
  </si>
  <si>
    <t>Line17</t>
  </si>
  <si>
    <t>Line11</t>
  </si>
  <si>
    <t>Line12</t>
  </si>
  <si>
    <t>Line20</t>
  </si>
  <si>
    <t>Ellipse38</t>
  </si>
  <si>
    <t>Line39</t>
  </si>
  <si>
    <t>Ellipse40</t>
  </si>
  <si>
    <t>Ellipse41</t>
  </si>
  <si>
    <t>Line42</t>
  </si>
  <si>
    <t>Ellipse43</t>
  </si>
  <si>
    <t>Rectangle13</t>
  </si>
  <si>
    <t>Line29</t>
  </si>
  <si>
    <t>Ellipse42</t>
  </si>
  <si>
    <t>Line26</t>
  </si>
  <si>
    <t>Ellipse39</t>
  </si>
  <si>
    <t>Line8</t>
  </si>
  <si>
    <t>Line2</t>
  </si>
  <si>
    <t>Line38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</si>
</sst>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 xr:uid="{9E28EEDE-89BD-E64E-82B6-2897499B30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zoomScale="70" zoomScaleNormal="70" workbookViewId="0">
      <selection activeCell="A2" sqref="A2:XFD2"/>
    </sheetView>
  </sheetViews>
  <sheetFormatPr baseColWidth="10" defaultColWidth="8.83203125" defaultRowHeight="15" x14ac:dyDescent="0.2"/>
  <cols>
    <col min="1" max="1" width="48.83203125" bestFit="1" customWidth="1"/>
  </cols>
  <sheetData>
    <row r="1" spans="1:24" x14ac:dyDescent="0.2">
      <c r="A1" t="s">
        <v>14</v>
      </c>
    </row>
    <row r="3" spans="1:24" x14ac:dyDescent="0.2">
      <c r="A3" t="s">
        <v>13</v>
      </c>
      <c r="B3">
        <v>1</v>
      </c>
      <c r="C3">
        <v>2.6204889280861732</v>
      </c>
      <c r="D3" t="s">
        <v>35</v>
      </c>
      <c r="E3" t="s">
        <v>13</v>
      </c>
      <c r="F3">
        <v>1</v>
      </c>
      <c r="G3">
        <v>2.6204889280861732</v>
      </c>
      <c r="H3" t="s">
        <v>35</v>
      </c>
      <c r="I3" t="s">
        <v>13</v>
      </c>
      <c r="J3">
        <v>1</v>
      </c>
      <c r="K3">
        <v>2.6204889280861732</v>
      </c>
      <c r="L3" t="s">
        <v>35</v>
      </c>
      <c r="M3" t="s">
        <v>13</v>
      </c>
      <c r="N3">
        <v>1</v>
      </c>
      <c r="O3">
        <v>2.6204889280861732</v>
      </c>
      <c r="P3" t="s">
        <v>35</v>
      </c>
      <c r="Q3" t="s">
        <v>13</v>
      </c>
      <c r="R3">
        <v>1</v>
      </c>
      <c r="S3">
        <v>2.6204889280861732</v>
      </c>
      <c r="T3" t="s">
        <v>35</v>
      </c>
      <c r="U3" t="s">
        <v>13</v>
      </c>
      <c r="V3">
        <v>1</v>
      </c>
      <c r="W3">
        <v>2.6204889280861732</v>
      </c>
      <c r="X3" t="s">
        <v>35</v>
      </c>
    </row>
    <row r="4" spans="1:24" x14ac:dyDescent="0.2">
      <c r="A4" t="s">
        <v>13</v>
      </c>
      <c r="B4">
        <v>2</v>
      </c>
      <c r="C4">
        <v>0</v>
      </c>
      <c r="D4" t="s">
        <v>36</v>
      </c>
      <c r="E4" t="s">
        <v>13</v>
      </c>
      <c r="F4">
        <v>2</v>
      </c>
      <c r="G4">
        <v>0</v>
      </c>
      <c r="H4" t="s">
        <v>36</v>
      </c>
      <c r="I4" t="s">
        <v>13</v>
      </c>
      <c r="J4">
        <v>2</v>
      </c>
      <c r="K4">
        <v>0</v>
      </c>
      <c r="L4" t="s">
        <v>36</v>
      </c>
      <c r="M4" t="s">
        <v>13</v>
      </c>
      <c r="N4">
        <v>2</v>
      </c>
      <c r="O4">
        <v>0</v>
      </c>
      <c r="P4" t="s">
        <v>36</v>
      </c>
      <c r="Q4" t="s">
        <v>13</v>
      </c>
      <c r="R4">
        <v>2</v>
      </c>
      <c r="S4">
        <v>0</v>
      </c>
      <c r="T4" t="s">
        <v>36</v>
      </c>
      <c r="U4" t="s">
        <v>13</v>
      </c>
      <c r="V4">
        <v>2</v>
      </c>
      <c r="W4">
        <v>0</v>
      </c>
      <c r="X4" t="s">
        <v>36</v>
      </c>
    </row>
    <row r="5" spans="1:24" x14ac:dyDescent="0.2">
      <c r="A5" t="s">
        <v>13</v>
      </c>
      <c r="B5">
        <v>3</v>
      </c>
      <c r="C5">
        <v>6.0503371426029142</v>
      </c>
      <c r="D5" t="s">
        <v>37</v>
      </c>
      <c r="E5" t="s">
        <v>13</v>
      </c>
      <c r="F5">
        <v>3</v>
      </c>
      <c r="G5">
        <v>6.0503371426029142</v>
      </c>
      <c r="H5" t="s">
        <v>37</v>
      </c>
      <c r="I5" t="s">
        <v>13</v>
      </c>
      <c r="J5">
        <v>3</v>
      </c>
      <c r="K5">
        <v>6.0503371426029142</v>
      </c>
      <c r="L5" t="s">
        <v>37</v>
      </c>
      <c r="M5" t="s">
        <v>13</v>
      </c>
      <c r="N5">
        <v>3</v>
      </c>
      <c r="O5">
        <v>6.0503371426029142</v>
      </c>
      <c r="P5" t="s">
        <v>37</v>
      </c>
      <c r="Q5" t="s">
        <v>13</v>
      </c>
      <c r="R5">
        <v>3</v>
      </c>
      <c r="S5">
        <v>6.0503371426029142</v>
      </c>
      <c r="T5" t="s">
        <v>37</v>
      </c>
      <c r="U5" t="s">
        <v>13</v>
      </c>
      <c r="V5">
        <v>3</v>
      </c>
      <c r="W5">
        <v>6.0503371426029142</v>
      </c>
      <c r="X5" t="s">
        <v>52</v>
      </c>
    </row>
    <row r="6" spans="1:24" x14ac:dyDescent="0.2">
      <c r="A6" t="s">
        <v>13</v>
      </c>
      <c r="B6">
        <v>4</v>
      </c>
      <c r="C6">
        <v>10.801390287676449</v>
      </c>
      <c r="D6" t="s">
        <v>38</v>
      </c>
      <c r="E6" t="s">
        <v>13</v>
      </c>
      <c r="F6">
        <v>4</v>
      </c>
      <c r="G6">
        <v>10.801390287676449</v>
      </c>
      <c r="H6" t="s">
        <v>38</v>
      </c>
      <c r="I6" t="s">
        <v>13</v>
      </c>
      <c r="J6">
        <v>4</v>
      </c>
      <c r="K6">
        <v>10.801390287676449</v>
      </c>
      <c r="L6" t="s">
        <v>38</v>
      </c>
      <c r="M6" t="s">
        <v>13</v>
      </c>
      <c r="N6">
        <v>4</v>
      </c>
      <c r="O6">
        <v>10.801390287676449</v>
      </c>
      <c r="P6" t="s">
        <v>38</v>
      </c>
      <c r="Q6" t="s">
        <v>13</v>
      </c>
      <c r="R6">
        <v>4</v>
      </c>
      <c r="S6">
        <v>10.801390287676449</v>
      </c>
      <c r="T6" t="s">
        <v>38</v>
      </c>
      <c r="U6" t="s">
        <v>13</v>
      </c>
      <c r="V6">
        <v>4</v>
      </c>
      <c r="W6">
        <v>10.801390287676449</v>
      </c>
      <c r="X6" t="s">
        <v>38</v>
      </c>
    </row>
    <row r="7" spans="1:24" x14ac:dyDescent="0.2">
      <c r="A7" t="s">
        <v>13</v>
      </c>
      <c r="B7">
        <v>5</v>
      </c>
      <c r="C7">
        <v>12.305075869079786</v>
      </c>
      <c r="D7" t="s">
        <v>39</v>
      </c>
      <c r="E7" t="s">
        <v>13</v>
      </c>
      <c r="F7">
        <v>5</v>
      </c>
      <c r="G7">
        <v>12.305075869079786</v>
      </c>
      <c r="H7" t="s">
        <v>39</v>
      </c>
      <c r="I7" t="s">
        <v>13</v>
      </c>
      <c r="J7">
        <v>5</v>
      </c>
      <c r="K7">
        <v>12.305075869079786</v>
      </c>
      <c r="L7" t="s">
        <v>39</v>
      </c>
      <c r="M7" t="s">
        <v>13</v>
      </c>
      <c r="N7">
        <v>5</v>
      </c>
      <c r="O7">
        <v>12.305075869079786</v>
      </c>
      <c r="P7" t="s">
        <v>39</v>
      </c>
      <c r="Q7" t="s">
        <v>13</v>
      </c>
      <c r="R7">
        <v>5</v>
      </c>
      <c r="S7">
        <v>12.305075869079786</v>
      </c>
      <c r="T7" t="s">
        <v>39</v>
      </c>
      <c r="U7" t="s">
        <v>13</v>
      </c>
      <c r="V7">
        <v>5</v>
      </c>
      <c r="W7">
        <v>12.305075869079786</v>
      </c>
      <c r="X7" t="s">
        <v>39</v>
      </c>
    </row>
    <row r="8" spans="1:24" x14ac:dyDescent="0.2">
      <c r="A8" t="s">
        <v>13</v>
      </c>
      <c r="B8">
        <v>6</v>
      </c>
      <c r="C8">
        <v>8.1327158588749917</v>
      </c>
      <c r="D8" t="s">
        <v>40</v>
      </c>
      <c r="E8" t="s">
        <v>13</v>
      </c>
      <c r="F8">
        <v>6</v>
      </c>
      <c r="G8">
        <v>8.1327158588749917</v>
      </c>
      <c r="H8" t="s">
        <v>40</v>
      </c>
      <c r="I8" t="s">
        <v>13</v>
      </c>
      <c r="J8">
        <v>6</v>
      </c>
      <c r="K8">
        <v>8.1327158588749917</v>
      </c>
      <c r="L8" t="s">
        <v>40</v>
      </c>
      <c r="M8" t="s">
        <v>13</v>
      </c>
      <c r="N8">
        <v>6</v>
      </c>
      <c r="O8">
        <v>8.1327158588749917</v>
      </c>
      <c r="P8" t="s">
        <v>40</v>
      </c>
      <c r="Q8" t="s">
        <v>13</v>
      </c>
      <c r="R8">
        <v>6</v>
      </c>
      <c r="S8">
        <v>8.1327158588749917</v>
      </c>
      <c r="T8" t="s">
        <v>40</v>
      </c>
      <c r="U8" t="s">
        <v>13</v>
      </c>
      <c r="V8">
        <v>6</v>
      </c>
      <c r="W8">
        <v>8.1327158588749917</v>
      </c>
      <c r="X8" t="s">
        <v>53</v>
      </c>
    </row>
    <row r="9" spans="1:24" x14ac:dyDescent="0.2">
      <c r="A9" t="s">
        <v>13</v>
      </c>
      <c r="B9">
        <v>7</v>
      </c>
      <c r="C9">
        <v>13.384860746431519</v>
      </c>
      <c r="D9" t="s">
        <v>41</v>
      </c>
      <c r="E9" t="s">
        <v>13</v>
      </c>
      <c r="F9">
        <v>7</v>
      </c>
      <c r="G9">
        <v>13.384860746431519</v>
      </c>
      <c r="H9" t="s">
        <v>41</v>
      </c>
      <c r="I9" t="s">
        <v>13</v>
      </c>
      <c r="J9">
        <v>7</v>
      </c>
      <c r="K9">
        <v>13.384860746431519</v>
      </c>
      <c r="L9" t="s">
        <v>41</v>
      </c>
      <c r="M9" t="s">
        <v>13</v>
      </c>
      <c r="N9">
        <v>7</v>
      </c>
      <c r="O9">
        <v>13.384860746431519</v>
      </c>
      <c r="P9" t="s">
        <v>41</v>
      </c>
      <c r="Q9" t="s">
        <v>13</v>
      </c>
      <c r="R9">
        <v>7</v>
      </c>
      <c r="S9">
        <v>13.384860746431519</v>
      </c>
      <c r="T9" t="s">
        <v>41</v>
      </c>
      <c r="U9" t="s">
        <v>13</v>
      </c>
      <c r="V9">
        <v>7</v>
      </c>
      <c r="W9">
        <v>13.384860746431519</v>
      </c>
      <c r="X9" t="s">
        <v>54</v>
      </c>
    </row>
    <row r="10" spans="1:24" x14ac:dyDescent="0.2">
      <c r="A10" t="s">
        <v>13</v>
      </c>
      <c r="B10">
        <v>8</v>
      </c>
      <c r="C10">
        <v>14.549583350489605</v>
      </c>
      <c r="D10" t="s">
        <v>42</v>
      </c>
      <c r="E10" t="s">
        <v>13</v>
      </c>
      <c r="F10">
        <v>8</v>
      </c>
      <c r="G10">
        <v>14.549583350489605</v>
      </c>
      <c r="H10" t="s">
        <v>42</v>
      </c>
      <c r="I10" t="s">
        <v>13</v>
      </c>
      <c r="J10">
        <v>8</v>
      </c>
      <c r="K10">
        <v>14.549583350489605</v>
      </c>
      <c r="L10" t="s">
        <v>42</v>
      </c>
      <c r="M10" t="s">
        <v>13</v>
      </c>
      <c r="N10">
        <v>8</v>
      </c>
      <c r="O10">
        <v>14.549583350489605</v>
      </c>
      <c r="P10" t="s">
        <v>42</v>
      </c>
      <c r="Q10" t="s">
        <v>13</v>
      </c>
      <c r="R10">
        <v>8</v>
      </c>
      <c r="S10">
        <v>14.549583350489605</v>
      </c>
      <c r="T10" t="s">
        <v>42</v>
      </c>
      <c r="U10" t="s">
        <v>13</v>
      </c>
      <c r="V10">
        <v>8</v>
      </c>
      <c r="W10">
        <v>14.549583350489605</v>
      </c>
      <c r="X10" t="s">
        <v>42</v>
      </c>
    </row>
    <row r="11" spans="1:24" x14ac:dyDescent="0.2">
      <c r="A11" t="s">
        <v>13</v>
      </c>
      <c r="B11">
        <v>9</v>
      </c>
      <c r="C11">
        <v>17.167020670987018</v>
      </c>
      <c r="D11" t="s">
        <v>43</v>
      </c>
      <c r="E11" t="s">
        <v>13</v>
      </c>
      <c r="F11">
        <v>9</v>
      </c>
      <c r="G11">
        <v>17.167020670987018</v>
      </c>
      <c r="H11" t="s">
        <v>43</v>
      </c>
      <c r="I11" t="s">
        <v>13</v>
      </c>
      <c r="J11">
        <v>9</v>
      </c>
      <c r="K11">
        <v>17.167020670987018</v>
      </c>
      <c r="L11" t="s">
        <v>43</v>
      </c>
      <c r="M11" t="s">
        <v>13</v>
      </c>
      <c r="N11">
        <v>9</v>
      </c>
      <c r="O11">
        <v>17.167020670987018</v>
      </c>
      <c r="P11" t="s">
        <v>43</v>
      </c>
      <c r="Q11" t="s">
        <v>13</v>
      </c>
      <c r="R11">
        <v>9</v>
      </c>
      <c r="S11">
        <v>17.167020670987018</v>
      </c>
      <c r="T11" t="s">
        <v>43</v>
      </c>
      <c r="U11" t="s">
        <v>13</v>
      </c>
      <c r="V11">
        <v>9</v>
      </c>
      <c r="W11">
        <v>17.167020670987018</v>
      </c>
      <c r="X11" t="s">
        <v>43</v>
      </c>
    </row>
    <row r="12" spans="1:24" x14ac:dyDescent="0.2">
      <c r="A12" t="s">
        <v>13</v>
      </c>
      <c r="B12">
        <v>10</v>
      </c>
      <c r="C12">
        <v>14.971444429670736</v>
      </c>
      <c r="D12" t="s">
        <v>44</v>
      </c>
      <c r="E12" t="s">
        <v>13</v>
      </c>
      <c r="F12">
        <v>10</v>
      </c>
      <c r="G12">
        <v>14.971444429670736</v>
      </c>
      <c r="H12" t="s">
        <v>44</v>
      </c>
      <c r="I12" t="s">
        <v>13</v>
      </c>
      <c r="J12">
        <v>10</v>
      </c>
      <c r="K12">
        <v>14.971444429670736</v>
      </c>
      <c r="L12" t="s">
        <v>44</v>
      </c>
      <c r="M12" t="s">
        <v>13</v>
      </c>
      <c r="N12">
        <v>10</v>
      </c>
      <c r="O12">
        <v>14.971444429670736</v>
      </c>
      <c r="P12" t="s">
        <v>44</v>
      </c>
      <c r="Q12" t="s">
        <v>13</v>
      </c>
      <c r="R12">
        <v>10</v>
      </c>
      <c r="S12">
        <v>14.971444429670736</v>
      </c>
      <c r="T12" t="s">
        <v>51</v>
      </c>
      <c r="U12" t="s">
        <v>13</v>
      </c>
      <c r="V12">
        <v>10</v>
      </c>
      <c r="W12">
        <v>14.971444429670736</v>
      </c>
      <c r="X12" t="s">
        <v>51</v>
      </c>
    </row>
    <row r="13" spans="1:24" x14ac:dyDescent="0.2">
      <c r="A13" t="s">
        <v>13</v>
      </c>
      <c r="B13">
        <v>11</v>
      </c>
      <c r="C13">
        <v>17.35047626604684</v>
      </c>
      <c r="D13" t="s">
        <v>45</v>
      </c>
      <c r="E13" t="s">
        <v>13</v>
      </c>
      <c r="F13">
        <v>11</v>
      </c>
      <c r="G13">
        <v>17.35047626604684</v>
      </c>
      <c r="H13" t="s">
        <v>45</v>
      </c>
      <c r="I13" t="s">
        <v>13</v>
      </c>
      <c r="J13">
        <v>11</v>
      </c>
      <c r="K13">
        <v>17.35047626604684</v>
      </c>
      <c r="L13" t="s">
        <v>45</v>
      </c>
      <c r="M13" t="s">
        <v>13</v>
      </c>
      <c r="N13">
        <v>11</v>
      </c>
      <c r="O13">
        <v>17.35047626604684</v>
      </c>
      <c r="P13" t="s">
        <v>45</v>
      </c>
      <c r="Q13" t="s">
        <v>13</v>
      </c>
      <c r="R13">
        <v>11</v>
      </c>
      <c r="S13">
        <v>17.35047626604684</v>
      </c>
      <c r="T13" t="s">
        <v>45</v>
      </c>
      <c r="U13" t="s">
        <v>13</v>
      </c>
      <c r="V13">
        <v>11</v>
      </c>
      <c r="W13">
        <v>17.35047626604684</v>
      </c>
      <c r="X13" t="s">
        <v>45</v>
      </c>
    </row>
    <row r="14" spans="1:24" x14ac:dyDescent="0.2">
      <c r="A14" t="s">
        <v>13</v>
      </c>
      <c r="B14">
        <v>12</v>
      </c>
      <c r="C14">
        <v>19.659803815027878</v>
      </c>
      <c r="D14" t="s">
        <v>46</v>
      </c>
      <c r="E14" t="s">
        <v>13</v>
      </c>
      <c r="F14">
        <v>12</v>
      </c>
      <c r="G14">
        <v>19.659803815027878</v>
      </c>
      <c r="H14" t="s">
        <v>46</v>
      </c>
      <c r="I14" t="s">
        <v>13</v>
      </c>
      <c r="J14">
        <v>12</v>
      </c>
      <c r="K14">
        <v>19.659803815027878</v>
      </c>
      <c r="L14" t="s">
        <v>46</v>
      </c>
      <c r="M14" t="s">
        <v>13</v>
      </c>
      <c r="N14">
        <v>12</v>
      </c>
      <c r="O14">
        <v>19.659803815027878</v>
      </c>
      <c r="P14" t="s">
        <v>46</v>
      </c>
      <c r="Q14" t="s">
        <v>13</v>
      </c>
      <c r="R14">
        <v>12</v>
      </c>
      <c r="S14">
        <v>19.659803815027878</v>
      </c>
      <c r="T14" t="s">
        <v>46</v>
      </c>
      <c r="U14" t="s">
        <v>13</v>
      </c>
      <c r="V14">
        <v>12</v>
      </c>
      <c r="W14">
        <v>19.659803815027878</v>
      </c>
      <c r="X14" t="s">
        <v>46</v>
      </c>
    </row>
    <row r="15" spans="1:24" x14ac:dyDescent="0.2">
      <c r="A15" t="s">
        <v>13</v>
      </c>
      <c r="B15">
        <v>13</v>
      </c>
      <c r="C15">
        <v>18.608621811330423</v>
      </c>
      <c r="D15" t="s">
        <v>47</v>
      </c>
      <c r="E15" t="s">
        <v>13</v>
      </c>
      <c r="F15">
        <v>13</v>
      </c>
      <c r="G15">
        <v>18.608621811330423</v>
      </c>
      <c r="H15" t="s">
        <v>50</v>
      </c>
      <c r="I15" t="s">
        <v>13</v>
      </c>
      <c r="J15">
        <v>13</v>
      </c>
      <c r="K15">
        <v>18.608621811330423</v>
      </c>
      <c r="L15" t="s">
        <v>50</v>
      </c>
      <c r="M15" t="s">
        <v>13</v>
      </c>
      <c r="N15">
        <v>13</v>
      </c>
      <c r="O15">
        <v>18.608621811330423</v>
      </c>
      <c r="P15" t="s">
        <v>47</v>
      </c>
      <c r="Q15" t="s">
        <v>13</v>
      </c>
      <c r="R15">
        <v>13</v>
      </c>
      <c r="S15">
        <v>18.608621811330423</v>
      </c>
      <c r="T15" t="s">
        <v>50</v>
      </c>
      <c r="U15" t="s">
        <v>13</v>
      </c>
      <c r="V15">
        <v>13</v>
      </c>
      <c r="W15">
        <v>18.608621811330423</v>
      </c>
      <c r="X15" t="s">
        <v>50</v>
      </c>
    </row>
    <row r="16" spans="1:24" x14ac:dyDescent="0.2">
      <c r="A16" t="s">
        <v>13</v>
      </c>
      <c r="B16">
        <v>14</v>
      </c>
      <c r="C16">
        <v>21.100297853137317</v>
      </c>
      <c r="D16" t="s">
        <v>48</v>
      </c>
      <c r="E16" t="s">
        <v>13</v>
      </c>
      <c r="F16">
        <v>14</v>
      </c>
      <c r="G16">
        <v>21.100297853137317</v>
      </c>
      <c r="H16" t="s">
        <v>48</v>
      </c>
      <c r="I16" t="s">
        <v>13</v>
      </c>
      <c r="J16">
        <v>14</v>
      </c>
      <c r="K16">
        <v>21.100297853137317</v>
      </c>
      <c r="L16" t="s">
        <v>48</v>
      </c>
      <c r="M16" t="s">
        <v>13</v>
      </c>
      <c r="N16">
        <v>14</v>
      </c>
      <c r="O16">
        <v>21.100297853137317</v>
      </c>
      <c r="P16" t="s">
        <v>48</v>
      </c>
      <c r="Q16" t="s">
        <v>13</v>
      </c>
      <c r="R16">
        <v>14</v>
      </c>
      <c r="S16">
        <v>21.100297853137317</v>
      </c>
      <c r="T16" t="s">
        <v>48</v>
      </c>
      <c r="U16" t="s">
        <v>13</v>
      </c>
      <c r="V16">
        <v>14</v>
      </c>
      <c r="W16">
        <v>21.100297853137317</v>
      </c>
      <c r="X16" t="s">
        <v>48</v>
      </c>
    </row>
    <row r="17" spans="1:24" x14ac:dyDescent="0.2">
      <c r="A17" t="s">
        <v>13</v>
      </c>
      <c r="B17">
        <v>15</v>
      </c>
      <c r="C17">
        <v>24.063982386873466</v>
      </c>
      <c r="D17" t="s">
        <v>49</v>
      </c>
      <c r="E17" t="s">
        <v>13</v>
      </c>
      <c r="F17">
        <v>15</v>
      </c>
      <c r="G17">
        <v>24.063982386873466</v>
      </c>
      <c r="H17" t="s">
        <v>49</v>
      </c>
      <c r="I17" t="s">
        <v>13</v>
      </c>
      <c r="J17">
        <v>15</v>
      </c>
      <c r="K17">
        <v>24.063982386873466</v>
      </c>
      <c r="L17" t="s">
        <v>49</v>
      </c>
      <c r="M17" t="s">
        <v>13</v>
      </c>
      <c r="N17">
        <v>15</v>
      </c>
      <c r="O17">
        <v>24.063982386873466</v>
      </c>
      <c r="P17" t="s">
        <v>49</v>
      </c>
      <c r="Q17" t="s">
        <v>13</v>
      </c>
      <c r="R17">
        <v>15</v>
      </c>
      <c r="S17">
        <v>24.063982386873466</v>
      </c>
      <c r="T17" t="s">
        <v>49</v>
      </c>
      <c r="U17" t="s">
        <v>13</v>
      </c>
      <c r="V17">
        <v>15</v>
      </c>
      <c r="W17">
        <v>24.063982386873466</v>
      </c>
      <c r="X17" t="s">
        <v>49</v>
      </c>
    </row>
    <row r="19" spans="1:24" x14ac:dyDescent="0.2">
      <c r="A19" t="s">
        <v>13</v>
      </c>
      <c r="B19">
        <v>38</v>
      </c>
      <c r="C19">
        <f>C6+0.482707180620117</f>
        <v>11.284097468296567</v>
      </c>
      <c r="E19" t="s">
        <v>16</v>
      </c>
      <c r="F19">
        <v>38</v>
      </c>
      <c r="G19">
        <f>G10+0.236666666666667</f>
        <v>14.786250017156272</v>
      </c>
      <c r="I19" t="s">
        <v>17</v>
      </c>
      <c r="J19">
        <v>38</v>
      </c>
      <c r="K19">
        <f>K3+0.133878883904653</f>
        <v>2.7543678119908264</v>
      </c>
      <c r="M19" t="s">
        <v>18</v>
      </c>
      <c r="N19">
        <v>38</v>
      </c>
      <c r="O19">
        <f>O10+0.21168110186998</f>
        <v>14.761264452359585</v>
      </c>
      <c r="Q19" t="s">
        <v>18</v>
      </c>
      <c r="R19">
        <v>38</v>
      </c>
      <c r="S19">
        <f>S10+0.21168110186998</f>
        <v>14.761264452359585</v>
      </c>
    </row>
    <row r="20" spans="1:24" x14ac:dyDescent="0.2">
      <c r="E20" t="s">
        <v>16</v>
      </c>
      <c r="F20">
        <v>39</v>
      </c>
      <c r="G20">
        <f>G14+1.12210952129361</f>
        <v>20.781913336321487</v>
      </c>
      <c r="I20" t="s">
        <v>17</v>
      </c>
      <c r="J20">
        <v>39</v>
      </c>
      <c r="K20">
        <f>K10+0.369685151326248</f>
        <v>14.919268501815854</v>
      </c>
      <c r="M20" t="s">
        <v>18</v>
      </c>
      <c r="N20">
        <v>39</v>
      </c>
      <c r="O20">
        <f>O14+1.35542039399016</f>
        <v>21.015224209018037</v>
      </c>
      <c r="Q20" t="s">
        <v>18</v>
      </c>
      <c r="R20">
        <v>39</v>
      </c>
      <c r="S20">
        <f>S14+1.35542039399016</f>
        <v>21.015224209018037</v>
      </c>
    </row>
    <row r="21" spans="1:24" x14ac:dyDescent="0.2">
      <c r="I21" t="s">
        <v>17</v>
      </c>
      <c r="J21">
        <v>40</v>
      </c>
      <c r="K21">
        <f>K14+1.17096199767542</f>
        <v>20.830765812703298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0"/>
  <sheetViews>
    <sheetView zoomScale="70" zoomScaleNormal="70" workbookViewId="0">
      <selection activeCell="A2" sqref="A2:XFD2"/>
    </sheetView>
  </sheetViews>
  <sheetFormatPr baseColWidth="10" defaultColWidth="8.83203125" defaultRowHeight="15" x14ac:dyDescent="0.2"/>
  <sheetData>
    <row r="1" spans="1:24" x14ac:dyDescent="0.2">
      <c r="A1" t="s">
        <v>15</v>
      </c>
    </row>
    <row r="3" spans="1:24" x14ac:dyDescent="0.2">
      <c r="A3" t="s">
        <v>13</v>
      </c>
      <c r="B3">
        <v>16</v>
      </c>
      <c r="C3">
        <v>0.66266666666666663</v>
      </c>
      <c r="D3" t="s">
        <v>55</v>
      </c>
      <c r="E3" t="s">
        <v>13</v>
      </c>
      <c r="F3">
        <v>16</v>
      </c>
      <c r="G3">
        <v>0.66266666666666663</v>
      </c>
      <c r="H3" t="s">
        <v>55</v>
      </c>
      <c r="I3" t="s">
        <v>13</v>
      </c>
      <c r="J3">
        <v>16</v>
      </c>
      <c r="K3">
        <v>0.66266666666666663</v>
      </c>
      <c r="L3" t="s">
        <v>55</v>
      </c>
      <c r="M3" t="s">
        <v>13</v>
      </c>
      <c r="N3">
        <v>16</v>
      </c>
      <c r="O3">
        <v>0.66266666666666663</v>
      </c>
      <c r="P3" t="s">
        <v>55</v>
      </c>
      <c r="Q3" t="s">
        <v>13</v>
      </c>
      <c r="R3">
        <v>16</v>
      </c>
      <c r="S3">
        <v>0.66266666666666663</v>
      </c>
      <c r="T3" t="s">
        <v>55</v>
      </c>
      <c r="U3" t="s">
        <v>13</v>
      </c>
      <c r="V3">
        <v>16</v>
      </c>
      <c r="W3">
        <v>0.66266666666666663</v>
      </c>
      <c r="X3" t="s">
        <v>55</v>
      </c>
    </row>
    <row r="4" spans="1:24" x14ac:dyDescent="0.2">
      <c r="A4" t="s">
        <v>13</v>
      </c>
      <c r="B4">
        <v>17</v>
      </c>
      <c r="C4">
        <v>3.1225653271344416</v>
      </c>
      <c r="D4" t="s">
        <v>56</v>
      </c>
      <c r="E4" t="s">
        <v>13</v>
      </c>
      <c r="F4">
        <v>17</v>
      </c>
      <c r="G4">
        <v>3.1225653271344416</v>
      </c>
      <c r="H4" t="s">
        <v>56</v>
      </c>
      <c r="I4" t="s">
        <v>13</v>
      </c>
      <c r="J4">
        <v>17</v>
      </c>
      <c r="K4">
        <v>3.1225653271344416</v>
      </c>
      <c r="L4" t="s">
        <v>56</v>
      </c>
      <c r="M4" t="s">
        <v>13</v>
      </c>
      <c r="N4">
        <v>17</v>
      </c>
      <c r="O4">
        <v>3.1225653271344416</v>
      </c>
      <c r="P4" t="s">
        <v>56</v>
      </c>
      <c r="Q4" t="s">
        <v>13</v>
      </c>
      <c r="R4">
        <v>17</v>
      </c>
      <c r="S4">
        <v>3.1225653271344416</v>
      </c>
      <c r="T4" t="s">
        <v>56</v>
      </c>
      <c r="U4" t="s">
        <v>13</v>
      </c>
      <c r="V4">
        <v>17</v>
      </c>
      <c r="W4">
        <v>3.1225653271344416</v>
      </c>
      <c r="X4" t="s">
        <v>56</v>
      </c>
    </row>
    <row r="5" spans="1:24" x14ac:dyDescent="0.2">
      <c r="A5" t="s">
        <v>13</v>
      </c>
      <c r="B5">
        <v>18</v>
      </c>
      <c r="C5">
        <v>7.0491759393412856</v>
      </c>
      <c r="D5" t="s">
        <v>57</v>
      </c>
      <c r="E5" t="s">
        <v>13</v>
      </c>
      <c r="F5">
        <v>18</v>
      </c>
      <c r="G5">
        <v>7.0491759393412856</v>
      </c>
      <c r="H5" t="s">
        <v>57</v>
      </c>
      <c r="I5" t="s">
        <v>13</v>
      </c>
      <c r="J5">
        <v>18</v>
      </c>
      <c r="K5">
        <v>7.0491759393412856</v>
      </c>
      <c r="L5" t="s">
        <v>57</v>
      </c>
      <c r="M5" t="s">
        <v>13</v>
      </c>
      <c r="N5">
        <v>18</v>
      </c>
      <c r="O5">
        <v>7.0491759393412856</v>
      </c>
      <c r="P5" t="s">
        <v>57</v>
      </c>
      <c r="Q5" t="s">
        <v>13</v>
      </c>
      <c r="R5">
        <v>18</v>
      </c>
      <c r="S5">
        <v>7.0491759393412856</v>
      </c>
      <c r="T5" t="s">
        <v>57</v>
      </c>
      <c r="U5" t="s">
        <v>13</v>
      </c>
      <c r="V5">
        <v>18</v>
      </c>
      <c r="W5">
        <v>7.0491759393412856</v>
      </c>
      <c r="X5" t="s">
        <v>57</v>
      </c>
    </row>
    <row r="6" spans="1:24" x14ac:dyDescent="0.2">
      <c r="A6" t="s">
        <v>13</v>
      </c>
      <c r="B6">
        <v>19</v>
      </c>
      <c r="C6">
        <v>8.3736970117833422</v>
      </c>
      <c r="D6" t="s">
        <v>58</v>
      </c>
      <c r="E6" t="s">
        <v>13</v>
      </c>
      <c r="F6">
        <v>19</v>
      </c>
      <c r="G6">
        <v>8.3736970117833422</v>
      </c>
      <c r="H6" t="s">
        <v>58</v>
      </c>
      <c r="I6" t="s">
        <v>13</v>
      </c>
      <c r="J6">
        <v>19</v>
      </c>
      <c r="K6">
        <v>8.3736970117833422</v>
      </c>
      <c r="L6" t="s">
        <v>58</v>
      </c>
      <c r="M6" t="s">
        <v>13</v>
      </c>
      <c r="N6">
        <v>19</v>
      </c>
      <c r="O6">
        <v>8.3736970117833422</v>
      </c>
      <c r="P6" t="s">
        <v>58</v>
      </c>
      <c r="Q6" t="s">
        <v>13</v>
      </c>
      <c r="R6">
        <v>19</v>
      </c>
      <c r="S6">
        <v>8.3736970117833422</v>
      </c>
      <c r="T6" t="s">
        <v>81</v>
      </c>
      <c r="U6" t="s">
        <v>13</v>
      </c>
      <c r="V6">
        <v>19</v>
      </c>
      <c r="W6">
        <v>8.3736970117833422</v>
      </c>
      <c r="X6" t="s">
        <v>81</v>
      </c>
    </row>
    <row r="7" spans="1:24" x14ac:dyDescent="0.2">
      <c r="A7" t="s">
        <v>13</v>
      </c>
      <c r="B7">
        <v>20</v>
      </c>
      <c r="C7">
        <v>0</v>
      </c>
      <c r="D7" t="s">
        <v>59</v>
      </c>
      <c r="E7" t="s">
        <v>13</v>
      </c>
      <c r="F7">
        <v>20</v>
      </c>
      <c r="G7">
        <v>0</v>
      </c>
      <c r="H7" t="s">
        <v>59</v>
      </c>
      <c r="I7" t="s">
        <v>13</v>
      </c>
      <c r="J7">
        <v>20</v>
      </c>
      <c r="K7">
        <v>0</v>
      </c>
      <c r="L7" t="s">
        <v>59</v>
      </c>
      <c r="M7" t="s">
        <v>13</v>
      </c>
      <c r="N7">
        <v>20</v>
      </c>
      <c r="O7">
        <v>0</v>
      </c>
      <c r="P7" t="s">
        <v>59</v>
      </c>
      <c r="Q7" t="s">
        <v>13</v>
      </c>
      <c r="R7">
        <v>20</v>
      </c>
      <c r="S7">
        <v>0</v>
      </c>
      <c r="T7" t="s">
        <v>59</v>
      </c>
      <c r="U7" t="s">
        <v>13</v>
      </c>
      <c r="V7">
        <v>20</v>
      </c>
      <c r="W7">
        <v>0</v>
      </c>
      <c r="X7" t="s">
        <v>59</v>
      </c>
    </row>
    <row r="8" spans="1:24" x14ac:dyDescent="0.2">
      <c r="A8" t="s">
        <v>13</v>
      </c>
      <c r="B8">
        <v>21</v>
      </c>
      <c r="C8">
        <v>3.5128859930262468</v>
      </c>
      <c r="D8" t="s">
        <v>60</v>
      </c>
      <c r="E8" t="s">
        <v>13</v>
      </c>
      <c r="F8">
        <v>21</v>
      </c>
      <c r="G8">
        <v>3.5128859930262468</v>
      </c>
      <c r="H8" t="s">
        <v>77</v>
      </c>
      <c r="I8" t="s">
        <v>13</v>
      </c>
      <c r="J8">
        <v>21</v>
      </c>
      <c r="K8">
        <v>3.5128859930262468</v>
      </c>
      <c r="L8" t="s">
        <v>77</v>
      </c>
      <c r="M8" t="s">
        <v>13</v>
      </c>
      <c r="N8">
        <v>21</v>
      </c>
      <c r="O8">
        <v>3.5128859930262468</v>
      </c>
      <c r="P8" t="s">
        <v>77</v>
      </c>
      <c r="Q8" t="s">
        <v>13</v>
      </c>
      <c r="R8">
        <v>21</v>
      </c>
      <c r="S8">
        <v>3.5128859930262468</v>
      </c>
      <c r="T8" t="s">
        <v>77</v>
      </c>
      <c r="U8" t="s">
        <v>13</v>
      </c>
      <c r="V8">
        <v>21</v>
      </c>
      <c r="W8">
        <v>3.5128859930262468</v>
      </c>
      <c r="X8" t="s">
        <v>77</v>
      </c>
    </row>
    <row r="9" spans="1:24" x14ac:dyDescent="0.2">
      <c r="A9" t="s">
        <v>13</v>
      </c>
      <c r="B9">
        <v>22</v>
      </c>
      <c r="C9">
        <v>5.0193423650691305</v>
      </c>
      <c r="D9" t="s">
        <v>61</v>
      </c>
      <c r="E9" t="s">
        <v>13</v>
      </c>
      <c r="F9">
        <v>22</v>
      </c>
      <c r="G9">
        <v>5.0193423650691305</v>
      </c>
      <c r="H9" t="s">
        <v>61</v>
      </c>
      <c r="I9" t="s">
        <v>13</v>
      </c>
      <c r="J9">
        <v>22</v>
      </c>
      <c r="K9">
        <v>5.0193423650691305</v>
      </c>
      <c r="L9" t="s">
        <v>61</v>
      </c>
      <c r="M9" t="s">
        <v>13</v>
      </c>
      <c r="N9">
        <v>22</v>
      </c>
      <c r="O9">
        <v>5.0193423650691305</v>
      </c>
      <c r="P9" t="s">
        <v>61</v>
      </c>
      <c r="Q9" t="s">
        <v>13</v>
      </c>
      <c r="R9">
        <v>22</v>
      </c>
      <c r="S9">
        <v>5.0193423650691305</v>
      </c>
      <c r="T9" t="s">
        <v>61</v>
      </c>
      <c r="U9" t="s">
        <v>13</v>
      </c>
      <c r="V9">
        <v>22</v>
      </c>
      <c r="W9">
        <v>5.0193423650691305</v>
      </c>
      <c r="X9" t="s">
        <v>61</v>
      </c>
    </row>
    <row r="10" spans="1:24" x14ac:dyDescent="0.2">
      <c r="A10" t="s">
        <v>13</v>
      </c>
      <c r="B10">
        <v>23</v>
      </c>
      <c r="C10">
        <v>5.0867489997303963</v>
      </c>
      <c r="D10" t="s">
        <v>62</v>
      </c>
      <c r="E10" t="s">
        <v>13</v>
      </c>
      <c r="F10">
        <v>23</v>
      </c>
      <c r="G10">
        <v>5.0867489997303963</v>
      </c>
      <c r="H10" t="s">
        <v>62</v>
      </c>
      <c r="I10" t="s">
        <v>13</v>
      </c>
      <c r="J10">
        <v>23</v>
      </c>
      <c r="K10">
        <v>5.0867489997303963</v>
      </c>
      <c r="L10" t="s">
        <v>62</v>
      </c>
      <c r="M10" t="s">
        <v>13</v>
      </c>
      <c r="N10">
        <v>23</v>
      </c>
      <c r="O10">
        <v>5.0867489997303963</v>
      </c>
      <c r="P10" t="s">
        <v>80</v>
      </c>
      <c r="Q10" t="s">
        <v>13</v>
      </c>
      <c r="R10">
        <v>23</v>
      </c>
      <c r="S10">
        <v>5.0867489997303963</v>
      </c>
      <c r="T10" t="s">
        <v>80</v>
      </c>
      <c r="U10" t="s">
        <v>13</v>
      </c>
      <c r="V10">
        <v>23</v>
      </c>
      <c r="W10">
        <v>5.0867489997303963</v>
      </c>
      <c r="X10" t="s">
        <v>80</v>
      </c>
    </row>
    <row r="11" spans="1:24" x14ac:dyDescent="0.2">
      <c r="A11" t="s">
        <v>13</v>
      </c>
      <c r="B11">
        <v>24</v>
      </c>
      <c r="C11">
        <v>7.1013793154771996</v>
      </c>
      <c r="D11" t="s">
        <v>63</v>
      </c>
      <c r="E11" t="s">
        <v>13</v>
      </c>
      <c r="F11">
        <v>24</v>
      </c>
      <c r="G11">
        <v>7.1013793154771996</v>
      </c>
      <c r="H11" t="s">
        <v>63</v>
      </c>
      <c r="I11" t="s">
        <v>13</v>
      </c>
      <c r="J11">
        <v>24</v>
      </c>
      <c r="K11">
        <v>7.1013793154771996</v>
      </c>
      <c r="L11" t="s">
        <v>79</v>
      </c>
      <c r="M11" t="s">
        <v>13</v>
      </c>
      <c r="N11">
        <v>24</v>
      </c>
      <c r="O11">
        <v>7.1013793154771996</v>
      </c>
      <c r="P11" t="s">
        <v>63</v>
      </c>
      <c r="Q11" t="s">
        <v>13</v>
      </c>
      <c r="R11">
        <v>24</v>
      </c>
      <c r="S11">
        <v>7.1013793154771996</v>
      </c>
      <c r="T11" t="s">
        <v>63</v>
      </c>
      <c r="U11" t="s">
        <v>13</v>
      </c>
      <c r="V11">
        <v>24</v>
      </c>
      <c r="W11">
        <v>7.1013793154771996</v>
      </c>
      <c r="X11" t="s">
        <v>79</v>
      </c>
    </row>
    <row r="12" spans="1:24" x14ac:dyDescent="0.2">
      <c r="A12" t="s">
        <v>13</v>
      </c>
      <c r="B12">
        <v>25</v>
      </c>
      <c r="C12">
        <v>9.8831308555575959</v>
      </c>
      <c r="D12" t="s">
        <v>64</v>
      </c>
      <c r="E12" t="s">
        <v>13</v>
      </c>
      <c r="F12">
        <v>25</v>
      </c>
      <c r="G12">
        <v>9.8831308555575959</v>
      </c>
      <c r="H12" t="s">
        <v>64</v>
      </c>
      <c r="I12" t="s">
        <v>13</v>
      </c>
      <c r="J12">
        <v>25</v>
      </c>
      <c r="K12">
        <v>9.8831308555575959</v>
      </c>
      <c r="L12" t="s">
        <v>64</v>
      </c>
      <c r="M12" t="s">
        <v>13</v>
      </c>
      <c r="N12">
        <v>25</v>
      </c>
      <c r="O12">
        <v>9.8831308555575959</v>
      </c>
      <c r="P12" t="s">
        <v>64</v>
      </c>
      <c r="Q12" t="s">
        <v>13</v>
      </c>
      <c r="R12">
        <v>25</v>
      </c>
      <c r="S12">
        <v>9.8831308555575959</v>
      </c>
      <c r="T12" t="s">
        <v>64</v>
      </c>
      <c r="U12" t="s">
        <v>13</v>
      </c>
      <c r="V12">
        <v>25</v>
      </c>
      <c r="W12">
        <v>9.8831308555575959</v>
      </c>
      <c r="X12" t="s">
        <v>64</v>
      </c>
    </row>
    <row r="13" spans="1:24" x14ac:dyDescent="0.2">
      <c r="A13" t="s">
        <v>13</v>
      </c>
      <c r="B13">
        <v>26</v>
      </c>
      <c r="C13">
        <v>10.238485510878615</v>
      </c>
      <c r="D13" t="s">
        <v>65</v>
      </c>
      <c r="E13" t="s">
        <v>13</v>
      </c>
      <c r="F13">
        <v>26</v>
      </c>
      <c r="G13">
        <v>10.238485510878615</v>
      </c>
      <c r="H13" t="s">
        <v>65</v>
      </c>
      <c r="I13" t="s">
        <v>13</v>
      </c>
      <c r="J13">
        <v>26</v>
      </c>
      <c r="K13">
        <v>10.238485510878615</v>
      </c>
      <c r="L13" t="s">
        <v>65</v>
      </c>
      <c r="M13" t="s">
        <v>13</v>
      </c>
      <c r="N13">
        <v>26</v>
      </c>
      <c r="O13">
        <v>10.238485510878615</v>
      </c>
      <c r="P13" t="s">
        <v>65</v>
      </c>
      <c r="Q13" t="s">
        <v>13</v>
      </c>
      <c r="R13">
        <v>26</v>
      </c>
      <c r="S13">
        <v>10.238485510878615</v>
      </c>
      <c r="T13" t="s">
        <v>65</v>
      </c>
      <c r="U13" t="s">
        <v>13</v>
      </c>
      <c r="V13">
        <v>26</v>
      </c>
      <c r="W13">
        <v>10.238485510878615</v>
      </c>
      <c r="X13" t="s">
        <v>65</v>
      </c>
    </row>
    <row r="14" spans="1:24" x14ac:dyDescent="0.2">
      <c r="A14" t="s">
        <v>13</v>
      </c>
      <c r="B14">
        <v>27</v>
      </c>
      <c r="C14">
        <v>10.230573454008464</v>
      </c>
      <c r="D14" t="s">
        <v>66</v>
      </c>
      <c r="E14" t="s">
        <v>13</v>
      </c>
      <c r="F14">
        <v>27</v>
      </c>
      <c r="G14">
        <v>10.230573454008464</v>
      </c>
      <c r="H14" t="s">
        <v>66</v>
      </c>
      <c r="I14" t="s">
        <v>13</v>
      </c>
      <c r="J14">
        <v>27</v>
      </c>
      <c r="K14">
        <v>10.230573454008464</v>
      </c>
      <c r="L14" t="s">
        <v>66</v>
      </c>
      <c r="M14" t="s">
        <v>13</v>
      </c>
      <c r="N14">
        <v>27</v>
      </c>
      <c r="O14">
        <v>10.230573454008464</v>
      </c>
      <c r="P14" t="s">
        <v>66</v>
      </c>
      <c r="Q14" t="s">
        <v>13</v>
      </c>
      <c r="R14">
        <v>27</v>
      </c>
      <c r="S14">
        <v>10.230573454008464</v>
      </c>
      <c r="T14" t="s">
        <v>66</v>
      </c>
      <c r="U14" t="s">
        <v>13</v>
      </c>
      <c r="V14">
        <v>27</v>
      </c>
      <c r="W14">
        <v>10.230573454008464</v>
      </c>
      <c r="X14" t="s">
        <v>66</v>
      </c>
    </row>
    <row r="15" spans="1:24" x14ac:dyDescent="0.2">
      <c r="A15" t="s">
        <v>13</v>
      </c>
      <c r="B15">
        <v>28</v>
      </c>
      <c r="C15">
        <v>13.118793660615296</v>
      </c>
      <c r="D15" t="s">
        <v>67</v>
      </c>
      <c r="E15" t="s">
        <v>13</v>
      </c>
      <c r="F15">
        <v>28</v>
      </c>
      <c r="G15">
        <v>13.118793660615296</v>
      </c>
      <c r="H15" t="s">
        <v>67</v>
      </c>
      <c r="I15" t="s">
        <v>13</v>
      </c>
      <c r="J15">
        <v>28</v>
      </c>
      <c r="K15">
        <v>13.118793660615296</v>
      </c>
      <c r="L15" t="s">
        <v>67</v>
      </c>
      <c r="M15" t="s">
        <v>13</v>
      </c>
      <c r="N15">
        <v>28</v>
      </c>
      <c r="O15">
        <v>13.118793660615296</v>
      </c>
      <c r="P15" t="s">
        <v>67</v>
      </c>
      <c r="Q15" t="s">
        <v>13</v>
      </c>
      <c r="R15">
        <v>28</v>
      </c>
      <c r="S15">
        <v>13.118793660615296</v>
      </c>
      <c r="T15" t="s">
        <v>82</v>
      </c>
      <c r="U15" t="s">
        <v>13</v>
      </c>
      <c r="V15">
        <v>28</v>
      </c>
      <c r="W15">
        <v>13.118793660615296</v>
      </c>
      <c r="X15" t="s">
        <v>67</v>
      </c>
    </row>
    <row r="16" spans="1:24" x14ac:dyDescent="0.2">
      <c r="A16" t="s">
        <v>13</v>
      </c>
      <c r="B16">
        <v>29</v>
      </c>
      <c r="C16">
        <v>16.792072674403606</v>
      </c>
      <c r="D16" t="s">
        <v>68</v>
      </c>
      <c r="E16" t="s">
        <v>13</v>
      </c>
      <c r="F16">
        <v>29</v>
      </c>
      <c r="G16">
        <v>16.792072674403606</v>
      </c>
      <c r="H16" t="s">
        <v>68</v>
      </c>
      <c r="I16" t="s">
        <v>13</v>
      </c>
      <c r="J16">
        <v>29</v>
      </c>
      <c r="K16">
        <v>16.792072674403606</v>
      </c>
      <c r="L16" t="s">
        <v>68</v>
      </c>
      <c r="M16" t="s">
        <v>13</v>
      </c>
      <c r="N16">
        <v>29</v>
      </c>
      <c r="O16">
        <v>16.792072674403606</v>
      </c>
      <c r="P16" t="s">
        <v>68</v>
      </c>
      <c r="Q16" t="s">
        <v>13</v>
      </c>
      <c r="R16">
        <v>29</v>
      </c>
      <c r="S16">
        <v>16.792072674403606</v>
      </c>
      <c r="T16" t="s">
        <v>68</v>
      </c>
      <c r="U16" t="s">
        <v>13</v>
      </c>
      <c r="V16">
        <v>29</v>
      </c>
      <c r="W16">
        <v>16.792072674403606</v>
      </c>
      <c r="X16" t="s">
        <v>68</v>
      </c>
    </row>
    <row r="17" spans="1:24" x14ac:dyDescent="0.2">
      <c r="A17" t="s">
        <v>13</v>
      </c>
      <c r="B17">
        <v>30</v>
      </c>
      <c r="C17">
        <v>20.488377121241783</v>
      </c>
      <c r="D17" t="s">
        <v>69</v>
      </c>
      <c r="E17" t="s">
        <v>13</v>
      </c>
      <c r="F17">
        <v>30</v>
      </c>
      <c r="G17">
        <v>20.488377121241783</v>
      </c>
      <c r="H17" t="s">
        <v>69</v>
      </c>
      <c r="I17" t="s">
        <v>13</v>
      </c>
      <c r="J17">
        <v>30</v>
      </c>
      <c r="K17">
        <v>20.488377121241783</v>
      </c>
      <c r="L17" t="s">
        <v>69</v>
      </c>
      <c r="M17" t="s">
        <v>13</v>
      </c>
      <c r="N17">
        <v>30</v>
      </c>
      <c r="O17">
        <v>20.488377121241783</v>
      </c>
      <c r="P17" t="s">
        <v>69</v>
      </c>
      <c r="Q17" t="s">
        <v>13</v>
      </c>
      <c r="R17">
        <v>30</v>
      </c>
      <c r="S17">
        <v>20.488377121241783</v>
      </c>
      <c r="T17" t="s">
        <v>69</v>
      </c>
      <c r="U17" t="s">
        <v>13</v>
      </c>
      <c r="V17">
        <v>30</v>
      </c>
      <c r="W17">
        <v>20.488377121241783</v>
      </c>
      <c r="X17" t="s">
        <v>69</v>
      </c>
    </row>
    <row r="18" spans="1:24" x14ac:dyDescent="0.2">
      <c r="A18" t="s">
        <v>13</v>
      </c>
      <c r="B18">
        <v>31</v>
      </c>
      <c r="C18">
        <v>19.362484795950568</v>
      </c>
      <c r="D18" t="s">
        <v>70</v>
      </c>
      <c r="E18" t="s">
        <v>13</v>
      </c>
      <c r="F18">
        <v>31</v>
      </c>
      <c r="G18">
        <v>19.362484795950568</v>
      </c>
      <c r="H18" t="s">
        <v>70</v>
      </c>
      <c r="I18" t="s">
        <v>13</v>
      </c>
      <c r="J18">
        <v>31</v>
      </c>
      <c r="K18">
        <v>19.362484795950568</v>
      </c>
      <c r="L18" t="s">
        <v>70</v>
      </c>
      <c r="M18" t="s">
        <v>13</v>
      </c>
      <c r="N18">
        <v>31</v>
      </c>
      <c r="O18">
        <v>19.362484795950568</v>
      </c>
      <c r="P18" t="s">
        <v>70</v>
      </c>
      <c r="Q18" t="s">
        <v>13</v>
      </c>
      <c r="R18">
        <v>31</v>
      </c>
      <c r="S18">
        <v>19.362484795950568</v>
      </c>
      <c r="T18" t="s">
        <v>70</v>
      </c>
      <c r="U18" t="s">
        <v>13</v>
      </c>
      <c r="V18">
        <v>31</v>
      </c>
      <c r="W18">
        <v>19.362484795950568</v>
      </c>
      <c r="X18" t="s">
        <v>84</v>
      </c>
    </row>
    <row r="19" spans="1:24" x14ac:dyDescent="0.2">
      <c r="A19" t="s">
        <v>13</v>
      </c>
      <c r="B19">
        <v>32</v>
      </c>
      <c r="C19">
        <v>22.714202789813214</v>
      </c>
      <c r="D19" t="s">
        <v>71</v>
      </c>
      <c r="E19" t="s">
        <v>13</v>
      </c>
      <c r="F19">
        <v>32</v>
      </c>
      <c r="G19">
        <v>22.714202789813214</v>
      </c>
      <c r="H19" t="s">
        <v>71</v>
      </c>
      <c r="I19" t="s">
        <v>13</v>
      </c>
      <c r="J19">
        <v>32</v>
      </c>
      <c r="K19">
        <v>22.714202789813214</v>
      </c>
      <c r="L19" t="s">
        <v>71</v>
      </c>
      <c r="M19" t="s">
        <v>13</v>
      </c>
      <c r="N19">
        <v>32</v>
      </c>
      <c r="O19">
        <v>22.714202789813214</v>
      </c>
      <c r="P19" t="s">
        <v>71</v>
      </c>
      <c r="Q19" t="s">
        <v>13</v>
      </c>
      <c r="R19">
        <v>32</v>
      </c>
      <c r="S19">
        <v>22.714202789813214</v>
      </c>
      <c r="T19" t="s">
        <v>83</v>
      </c>
      <c r="U19" t="s">
        <v>13</v>
      </c>
      <c r="V19">
        <v>32</v>
      </c>
      <c r="W19">
        <v>22.714202789813214</v>
      </c>
      <c r="X19" t="s">
        <v>83</v>
      </c>
    </row>
    <row r="20" spans="1:24" x14ac:dyDescent="0.2">
      <c r="A20" t="s">
        <v>13</v>
      </c>
      <c r="B20">
        <v>33</v>
      </c>
      <c r="C20">
        <v>25.081937258874152</v>
      </c>
      <c r="D20" t="s">
        <v>72</v>
      </c>
      <c r="E20" t="s">
        <v>13</v>
      </c>
      <c r="F20">
        <v>33</v>
      </c>
      <c r="G20">
        <v>25.081937258874152</v>
      </c>
      <c r="H20" t="s">
        <v>72</v>
      </c>
      <c r="I20" t="s">
        <v>13</v>
      </c>
      <c r="J20">
        <v>33</v>
      </c>
      <c r="K20">
        <v>25.081937258874152</v>
      </c>
      <c r="L20" t="s">
        <v>72</v>
      </c>
      <c r="M20" t="s">
        <v>13</v>
      </c>
      <c r="N20">
        <v>33</v>
      </c>
      <c r="O20">
        <v>25.081937258874152</v>
      </c>
      <c r="P20" t="s">
        <v>72</v>
      </c>
      <c r="Q20" t="s">
        <v>13</v>
      </c>
      <c r="R20">
        <v>33</v>
      </c>
      <c r="S20">
        <v>25.081937258874152</v>
      </c>
      <c r="T20" t="s">
        <v>72</v>
      </c>
      <c r="U20" t="s">
        <v>13</v>
      </c>
      <c r="V20">
        <v>33</v>
      </c>
      <c r="W20">
        <v>25.081937258874152</v>
      </c>
      <c r="X20" t="s">
        <v>72</v>
      </c>
    </row>
    <row r="21" spans="1:24" x14ac:dyDescent="0.2">
      <c r="A21" t="s">
        <v>13</v>
      </c>
      <c r="B21">
        <v>34</v>
      </c>
      <c r="C21">
        <v>29.094225848209017</v>
      </c>
      <c r="D21" t="s">
        <v>73</v>
      </c>
      <c r="E21" t="s">
        <v>13</v>
      </c>
      <c r="F21">
        <v>34</v>
      </c>
      <c r="G21">
        <v>29.094225848209017</v>
      </c>
      <c r="H21" t="s">
        <v>73</v>
      </c>
      <c r="I21" t="s">
        <v>13</v>
      </c>
      <c r="J21">
        <v>34</v>
      </c>
      <c r="K21">
        <v>29.094225848209017</v>
      </c>
      <c r="L21" t="s">
        <v>73</v>
      </c>
      <c r="M21" t="s">
        <v>13</v>
      </c>
      <c r="N21">
        <v>34</v>
      </c>
      <c r="O21">
        <v>29.094225848209017</v>
      </c>
      <c r="P21" t="s">
        <v>73</v>
      </c>
      <c r="Q21" t="s">
        <v>13</v>
      </c>
      <c r="R21">
        <v>34</v>
      </c>
      <c r="S21">
        <v>29.094225848209017</v>
      </c>
      <c r="T21" t="s">
        <v>73</v>
      </c>
      <c r="U21" t="s">
        <v>13</v>
      </c>
      <c r="V21">
        <v>34</v>
      </c>
      <c r="W21">
        <v>29.094225848209017</v>
      </c>
      <c r="X21" t="s">
        <v>73</v>
      </c>
    </row>
    <row r="22" spans="1:24" x14ac:dyDescent="0.2">
      <c r="A22" t="s">
        <v>13</v>
      </c>
      <c r="B22">
        <v>35</v>
      </c>
      <c r="C22">
        <v>32.270268938218074</v>
      </c>
      <c r="D22" t="s">
        <v>74</v>
      </c>
      <c r="E22" t="s">
        <v>13</v>
      </c>
      <c r="F22">
        <v>35</v>
      </c>
      <c r="G22">
        <v>32.270268938218074</v>
      </c>
      <c r="H22" t="s">
        <v>74</v>
      </c>
      <c r="I22" t="s">
        <v>13</v>
      </c>
      <c r="J22">
        <v>35</v>
      </c>
      <c r="K22">
        <v>32.270268938218074</v>
      </c>
      <c r="L22" t="s">
        <v>74</v>
      </c>
      <c r="M22" t="s">
        <v>13</v>
      </c>
      <c r="N22">
        <v>35</v>
      </c>
      <c r="O22">
        <v>32.270268938218074</v>
      </c>
      <c r="P22" t="s">
        <v>74</v>
      </c>
      <c r="Q22" t="s">
        <v>13</v>
      </c>
      <c r="R22">
        <v>35</v>
      </c>
      <c r="S22">
        <v>32.270268938218074</v>
      </c>
      <c r="T22" t="s">
        <v>74</v>
      </c>
      <c r="U22" t="s">
        <v>13</v>
      </c>
      <c r="V22">
        <v>35</v>
      </c>
      <c r="W22">
        <v>32.270268938218074</v>
      </c>
      <c r="X22" t="s">
        <v>74</v>
      </c>
    </row>
    <row r="23" spans="1:24" x14ac:dyDescent="0.2">
      <c r="A23" t="s">
        <v>13</v>
      </c>
      <c r="B23">
        <v>36</v>
      </c>
      <c r="C23">
        <v>31.316467291318425</v>
      </c>
      <c r="D23" t="s">
        <v>75</v>
      </c>
      <c r="E23" t="s">
        <v>13</v>
      </c>
      <c r="F23">
        <v>36</v>
      </c>
      <c r="G23">
        <v>31.316467291318425</v>
      </c>
      <c r="H23" t="s">
        <v>78</v>
      </c>
      <c r="I23" t="s">
        <v>13</v>
      </c>
      <c r="J23">
        <v>36</v>
      </c>
      <c r="K23">
        <v>31.316467291318425</v>
      </c>
      <c r="L23" t="s">
        <v>78</v>
      </c>
      <c r="M23" t="s">
        <v>13</v>
      </c>
      <c r="N23">
        <v>36</v>
      </c>
      <c r="O23">
        <v>31.316467291318425</v>
      </c>
      <c r="P23" t="s">
        <v>75</v>
      </c>
      <c r="Q23" t="s">
        <v>13</v>
      </c>
      <c r="R23">
        <v>36</v>
      </c>
      <c r="S23">
        <v>31.316467291318425</v>
      </c>
      <c r="T23" t="s">
        <v>75</v>
      </c>
      <c r="U23" t="s">
        <v>13</v>
      </c>
      <c r="V23">
        <v>36</v>
      </c>
      <c r="W23">
        <v>31.316467291318425</v>
      </c>
      <c r="X23" t="s">
        <v>75</v>
      </c>
    </row>
    <row r="24" spans="1:24" x14ac:dyDescent="0.2">
      <c r="A24" t="s">
        <v>13</v>
      </c>
      <c r="B24">
        <v>37</v>
      </c>
      <c r="C24">
        <v>27.990077744815046</v>
      </c>
      <c r="D24" t="s">
        <v>76</v>
      </c>
      <c r="E24" t="s">
        <v>13</v>
      </c>
      <c r="F24">
        <v>37</v>
      </c>
      <c r="G24">
        <v>27.990077744815046</v>
      </c>
      <c r="H24" t="s">
        <v>76</v>
      </c>
      <c r="I24" t="s">
        <v>13</v>
      </c>
      <c r="J24">
        <v>37</v>
      </c>
      <c r="K24">
        <v>27.990077744815046</v>
      </c>
      <c r="L24" t="s">
        <v>76</v>
      </c>
      <c r="M24" t="s">
        <v>13</v>
      </c>
      <c r="N24">
        <v>37</v>
      </c>
      <c r="O24">
        <v>27.990077744815046</v>
      </c>
      <c r="P24" t="s">
        <v>76</v>
      </c>
      <c r="Q24" t="s">
        <v>13</v>
      </c>
      <c r="R24">
        <v>37</v>
      </c>
      <c r="S24">
        <v>27.990077744815046</v>
      </c>
      <c r="T24" t="s">
        <v>76</v>
      </c>
      <c r="U24" t="s">
        <v>13</v>
      </c>
      <c r="V24">
        <v>37</v>
      </c>
      <c r="W24">
        <v>27.990077744815046</v>
      </c>
      <c r="X24" t="s">
        <v>76</v>
      </c>
    </row>
    <row r="26" spans="1:24" x14ac:dyDescent="0.2">
      <c r="A26" t="s">
        <v>13</v>
      </c>
      <c r="B26">
        <v>39</v>
      </c>
      <c r="C26">
        <f>C4+2.17166653875671</f>
        <v>5.2942318658911516</v>
      </c>
      <c r="E26" t="s">
        <v>16</v>
      </c>
      <c r="F26">
        <v>40</v>
      </c>
      <c r="G26">
        <f>G5-1.03377560427783</f>
        <v>6.0154003350634557</v>
      </c>
      <c r="I26" t="s">
        <v>17</v>
      </c>
      <c r="J26">
        <v>41</v>
      </c>
      <c r="K26">
        <f>K5+1.10500779283326</f>
        <v>8.1541837321745447</v>
      </c>
      <c r="M26" t="s">
        <v>18</v>
      </c>
      <c r="N26">
        <v>40</v>
      </c>
      <c r="O26">
        <f>O3+0.446541773584013</f>
        <v>1.1092084402506797</v>
      </c>
      <c r="Q26" t="s">
        <v>19</v>
      </c>
      <c r="R26">
        <v>40</v>
      </c>
      <c r="S26">
        <f>S4+1.4825235242653</f>
        <v>4.6050888513997421</v>
      </c>
      <c r="U26" t="s">
        <v>20</v>
      </c>
      <c r="V26">
        <v>39</v>
      </c>
      <c r="W26">
        <f>W3+1.13993762012567</f>
        <v>1.8026042867923366</v>
      </c>
    </row>
    <row r="27" spans="1:24" x14ac:dyDescent="0.2">
      <c r="A27" t="s">
        <v>13</v>
      </c>
      <c r="B27">
        <v>40</v>
      </c>
      <c r="C27">
        <f>C16+0.236666666666667</f>
        <v>17.028739341070274</v>
      </c>
      <c r="E27" t="s">
        <v>16</v>
      </c>
      <c r="F27">
        <v>41</v>
      </c>
      <c r="G27">
        <f>G13+1.91802236112559</f>
        <v>12.156507872004205</v>
      </c>
      <c r="I27" t="s">
        <v>17</v>
      </c>
      <c r="J27">
        <v>42</v>
      </c>
      <c r="K27">
        <f>K16+0.951388225466111</f>
        <v>17.743460899869717</v>
      </c>
      <c r="M27" t="s">
        <v>18</v>
      </c>
      <c r="N27">
        <v>41</v>
      </c>
      <c r="O27">
        <f>O6+0.21168110186998</f>
        <v>8.5853781136533218</v>
      </c>
      <c r="Q27" t="s">
        <v>19</v>
      </c>
      <c r="R27">
        <v>41</v>
      </c>
      <c r="S27">
        <f>S13+3.31772566008034</f>
        <v>13.556211170958955</v>
      </c>
      <c r="U27" t="s">
        <v>20</v>
      </c>
      <c r="V27">
        <v>40</v>
      </c>
      <c r="W27">
        <f>W6-2.03753369433626</f>
        <v>6.3361633174470828</v>
      </c>
    </row>
    <row r="28" spans="1:24" x14ac:dyDescent="0.2">
      <c r="A28" t="s">
        <v>13</v>
      </c>
      <c r="B28">
        <v>41</v>
      </c>
      <c r="C28">
        <f>C20-1.25767793086218</f>
        <v>23.824259328011973</v>
      </c>
      <c r="E28" t="s">
        <v>16</v>
      </c>
      <c r="F28">
        <v>42</v>
      </c>
      <c r="G28">
        <f>G16+0.884259640100752</f>
        <v>17.676332314504357</v>
      </c>
      <c r="I28" t="s">
        <v>17</v>
      </c>
      <c r="J28">
        <v>43</v>
      </c>
      <c r="K28">
        <f>K20-0.21168110186998</f>
        <v>24.870256157004171</v>
      </c>
      <c r="M28" t="s">
        <v>18</v>
      </c>
      <c r="N28">
        <v>42</v>
      </c>
      <c r="O28">
        <f>O16+0.763227066838929</f>
        <v>17.555299741242536</v>
      </c>
      <c r="Q28" t="s">
        <v>19</v>
      </c>
      <c r="R28">
        <v>42</v>
      </c>
      <c r="S28">
        <f>S16+0.236666666666667</f>
        <v>17.028739341070274</v>
      </c>
      <c r="U28" t="s">
        <v>20</v>
      </c>
      <c r="V28">
        <v>41</v>
      </c>
      <c r="W28">
        <f>W16+0.404416177278363</f>
        <v>17.19648885168197</v>
      </c>
    </row>
    <row r="29" spans="1:24" x14ac:dyDescent="0.2">
      <c r="E29" t="s">
        <v>16</v>
      </c>
      <c r="F29">
        <v>43</v>
      </c>
      <c r="G29">
        <f>G19+1.34713028323173</f>
        <v>24.061333073044946</v>
      </c>
      <c r="M29" t="s">
        <v>18</v>
      </c>
      <c r="N29">
        <v>43</v>
      </c>
      <c r="O29">
        <f>O20-1.03810104410784</f>
        <v>24.043836214766312</v>
      </c>
      <c r="Q29" t="s">
        <v>19</v>
      </c>
      <c r="R29">
        <v>43</v>
      </c>
      <c r="S29">
        <f>S20-0.344591868092611</f>
        <v>24.737345390781542</v>
      </c>
      <c r="U29" t="s">
        <v>20</v>
      </c>
      <c r="V29">
        <v>42</v>
      </c>
      <c r="W29">
        <f>W22+0.284</f>
        <v>32.554268938218073</v>
      </c>
    </row>
    <row r="30" spans="1:24" x14ac:dyDescent="0.2">
      <c r="Q30" t="s">
        <v>19</v>
      </c>
      <c r="R30">
        <v>44</v>
      </c>
      <c r="S30">
        <f>S22+0.299362285162607</f>
        <v>32.569631223380682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8"/>
  <sheetViews>
    <sheetView zoomScale="70" zoomScaleNormal="70" workbookViewId="0">
      <selection activeCell="A2" sqref="A2:XFD2"/>
    </sheetView>
  </sheetViews>
  <sheetFormatPr baseColWidth="10" defaultColWidth="8.83203125" defaultRowHeight="15" x14ac:dyDescent="0.2"/>
  <cols>
    <col min="1" max="1" width="48.1640625" bestFit="1" customWidth="1"/>
  </cols>
  <sheetData>
    <row r="1" spans="1:24" x14ac:dyDescent="0.2">
      <c r="A1" t="s">
        <v>22</v>
      </c>
    </row>
    <row r="3" spans="1:24" x14ac:dyDescent="0.2">
      <c r="A3" t="s">
        <v>21</v>
      </c>
      <c r="B3">
        <v>1</v>
      </c>
      <c r="C3">
        <v>0</v>
      </c>
      <c r="D3" t="s">
        <v>35</v>
      </c>
      <c r="E3" t="s">
        <v>21</v>
      </c>
      <c r="F3">
        <v>1</v>
      </c>
      <c r="G3">
        <v>0</v>
      </c>
      <c r="H3" t="s">
        <v>35</v>
      </c>
      <c r="I3" t="s">
        <v>21</v>
      </c>
      <c r="J3">
        <v>1</v>
      </c>
      <c r="K3">
        <v>0</v>
      </c>
      <c r="L3" t="s">
        <v>35</v>
      </c>
      <c r="M3" t="s">
        <v>21</v>
      </c>
      <c r="N3">
        <v>1</v>
      </c>
      <c r="O3">
        <v>0</v>
      </c>
      <c r="P3" t="s">
        <v>35</v>
      </c>
      <c r="Q3" t="s">
        <v>21</v>
      </c>
      <c r="R3">
        <v>1</v>
      </c>
      <c r="S3">
        <v>0</v>
      </c>
      <c r="T3" t="s">
        <v>35</v>
      </c>
      <c r="U3" t="s">
        <v>21</v>
      </c>
      <c r="V3">
        <v>1</v>
      </c>
      <c r="W3">
        <v>0</v>
      </c>
      <c r="X3" t="s">
        <v>35</v>
      </c>
    </row>
    <row r="4" spans="1:24" x14ac:dyDescent="0.2">
      <c r="A4" t="s">
        <v>21</v>
      </c>
      <c r="B4">
        <v>2</v>
      </c>
      <c r="C4">
        <v>1.9749957680859698</v>
      </c>
      <c r="D4" t="s">
        <v>36</v>
      </c>
      <c r="E4" t="s">
        <v>21</v>
      </c>
      <c r="F4">
        <v>2</v>
      </c>
      <c r="G4">
        <v>1.9749957680859698</v>
      </c>
      <c r="H4" t="s">
        <v>36</v>
      </c>
      <c r="I4" t="s">
        <v>21</v>
      </c>
      <c r="J4">
        <v>2</v>
      </c>
      <c r="K4">
        <v>1.9749957680859698</v>
      </c>
      <c r="L4" t="s">
        <v>36</v>
      </c>
      <c r="M4" t="s">
        <v>21</v>
      </c>
      <c r="N4">
        <v>2</v>
      </c>
      <c r="O4">
        <v>1.9749957680859698</v>
      </c>
      <c r="P4" t="s">
        <v>36</v>
      </c>
      <c r="Q4" t="s">
        <v>21</v>
      </c>
      <c r="R4">
        <v>2</v>
      </c>
      <c r="S4">
        <v>1.9749957680859698</v>
      </c>
      <c r="T4" t="s">
        <v>36</v>
      </c>
      <c r="U4" t="s">
        <v>21</v>
      </c>
      <c r="V4">
        <v>2</v>
      </c>
      <c r="W4">
        <v>1.9749957680859698</v>
      </c>
      <c r="X4" t="s">
        <v>36</v>
      </c>
    </row>
    <row r="5" spans="1:24" x14ac:dyDescent="0.2">
      <c r="A5" t="s">
        <v>21</v>
      </c>
      <c r="B5">
        <v>3</v>
      </c>
      <c r="C5">
        <v>3.1575249382325552</v>
      </c>
      <c r="D5" t="s">
        <v>37</v>
      </c>
      <c r="E5" t="s">
        <v>21</v>
      </c>
      <c r="F5">
        <v>3</v>
      </c>
      <c r="G5">
        <v>3.1575249382325552</v>
      </c>
      <c r="H5" t="s">
        <v>37</v>
      </c>
      <c r="I5" t="s">
        <v>21</v>
      </c>
      <c r="J5">
        <v>3</v>
      </c>
      <c r="K5">
        <v>3.1575249382325552</v>
      </c>
      <c r="L5" t="s">
        <v>37</v>
      </c>
      <c r="M5" t="s">
        <v>21</v>
      </c>
      <c r="N5">
        <v>3</v>
      </c>
      <c r="O5">
        <v>3.1575249382325552</v>
      </c>
      <c r="P5" t="s">
        <v>37</v>
      </c>
      <c r="Q5" t="s">
        <v>21</v>
      </c>
      <c r="R5">
        <v>3</v>
      </c>
      <c r="S5">
        <v>3.1575249382325552</v>
      </c>
      <c r="T5" t="s">
        <v>37</v>
      </c>
      <c r="U5" t="s">
        <v>21</v>
      </c>
      <c r="V5">
        <v>3</v>
      </c>
      <c r="W5">
        <v>3.1575249382325552</v>
      </c>
      <c r="X5" t="s">
        <v>37</v>
      </c>
    </row>
    <row r="6" spans="1:24" x14ac:dyDescent="0.2">
      <c r="A6" t="s">
        <v>21</v>
      </c>
      <c r="B6">
        <v>4</v>
      </c>
      <c r="C6">
        <v>8.2484212807436492</v>
      </c>
      <c r="D6" t="s">
        <v>38</v>
      </c>
      <c r="E6" t="s">
        <v>21</v>
      </c>
      <c r="F6">
        <v>4</v>
      </c>
      <c r="G6">
        <v>8.2484212807436492</v>
      </c>
      <c r="H6" t="s">
        <v>38</v>
      </c>
      <c r="I6" t="s">
        <v>21</v>
      </c>
      <c r="J6">
        <v>4</v>
      </c>
      <c r="K6">
        <v>8.2484212807436492</v>
      </c>
      <c r="L6" t="s">
        <v>38</v>
      </c>
      <c r="M6" t="s">
        <v>21</v>
      </c>
      <c r="N6">
        <v>4</v>
      </c>
      <c r="O6">
        <v>8.2484212807436492</v>
      </c>
      <c r="P6" t="s">
        <v>38</v>
      </c>
      <c r="Q6" t="s">
        <v>21</v>
      </c>
      <c r="R6">
        <v>4</v>
      </c>
      <c r="S6">
        <v>8.2484212807436492</v>
      </c>
      <c r="T6" t="s">
        <v>38</v>
      </c>
      <c r="U6" t="s">
        <v>21</v>
      </c>
      <c r="V6">
        <v>4</v>
      </c>
      <c r="W6">
        <v>8.2484212807436492</v>
      </c>
      <c r="X6" t="s">
        <v>38</v>
      </c>
    </row>
    <row r="7" spans="1:24" x14ac:dyDescent="0.2">
      <c r="A7" t="s">
        <v>21</v>
      </c>
      <c r="B7">
        <v>5</v>
      </c>
      <c r="C7">
        <v>10.618241093348679</v>
      </c>
      <c r="D7" t="s">
        <v>39</v>
      </c>
      <c r="E7" t="s">
        <v>21</v>
      </c>
      <c r="F7">
        <v>5</v>
      </c>
      <c r="G7">
        <v>10.618241093348679</v>
      </c>
      <c r="H7" t="s">
        <v>39</v>
      </c>
      <c r="I7" t="s">
        <v>21</v>
      </c>
      <c r="J7">
        <v>5</v>
      </c>
      <c r="K7">
        <v>10.618241093348679</v>
      </c>
      <c r="L7" t="s">
        <v>39</v>
      </c>
      <c r="M7" t="s">
        <v>21</v>
      </c>
      <c r="N7">
        <v>5</v>
      </c>
      <c r="O7">
        <v>10.618241093348679</v>
      </c>
      <c r="P7" t="s">
        <v>39</v>
      </c>
      <c r="Q7" t="s">
        <v>21</v>
      </c>
      <c r="R7">
        <v>5</v>
      </c>
      <c r="S7">
        <v>10.618241093348679</v>
      </c>
      <c r="T7" t="s">
        <v>39</v>
      </c>
      <c r="U7" t="s">
        <v>21</v>
      </c>
      <c r="V7">
        <v>5</v>
      </c>
      <c r="W7">
        <v>10.618241093348679</v>
      </c>
      <c r="X7" t="s">
        <v>39</v>
      </c>
    </row>
    <row r="8" spans="1:24" x14ac:dyDescent="0.2">
      <c r="A8" t="s">
        <v>21</v>
      </c>
      <c r="B8">
        <v>6</v>
      </c>
      <c r="C8">
        <v>8.606884844374374</v>
      </c>
      <c r="D8" t="s">
        <v>40</v>
      </c>
      <c r="E8" t="s">
        <v>21</v>
      </c>
      <c r="F8">
        <v>6</v>
      </c>
      <c r="G8">
        <v>8.606884844374374</v>
      </c>
      <c r="H8" t="s">
        <v>40</v>
      </c>
      <c r="I8" t="s">
        <v>21</v>
      </c>
      <c r="J8">
        <v>6</v>
      </c>
      <c r="K8">
        <v>8.606884844374374</v>
      </c>
      <c r="L8" t="s">
        <v>40</v>
      </c>
      <c r="M8" t="s">
        <v>21</v>
      </c>
      <c r="N8">
        <v>6</v>
      </c>
      <c r="O8">
        <v>8.606884844374374</v>
      </c>
      <c r="P8" t="s">
        <v>40</v>
      </c>
      <c r="Q8" t="s">
        <v>21</v>
      </c>
      <c r="R8">
        <v>6</v>
      </c>
      <c r="S8">
        <v>8.606884844374374</v>
      </c>
      <c r="T8" t="s">
        <v>40</v>
      </c>
      <c r="U8" t="s">
        <v>21</v>
      </c>
      <c r="V8">
        <v>6</v>
      </c>
      <c r="W8">
        <v>8.606884844374374</v>
      </c>
      <c r="X8" t="s">
        <v>40</v>
      </c>
    </row>
    <row r="9" spans="1:24" x14ac:dyDescent="0.2">
      <c r="A9" t="s">
        <v>21</v>
      </c>
      <c r="B9">
        <v>7</v>
      </c>
      <c r="C9">
        <v>14.45436244777486</v>
      </c>
      <c r="D9" t="s">
        <v>41</v>
      </c>
      <c r="E9" t="s">
        <v>21</v>
      </c>
      <c r="F9">
        <v>7</v>
      </c>
      <c r="G9">
        <v>14.45436244777486</v>
      </c>
      <c r="H9" t="s">
        <v>41</v>
      </c>
      <c r="I9" t="s">
        <v>21</v>
      </c>
      <c r="J9">
        <v>7</v>
      </c>
      <c r="K9">
        <v>14.45436244777486</v>
      </c>
      <c r="L9" t="s">
        <v>41</v>
      </c>
      <c r="M9" t="s">
        <v>21</v>
      </c>
      <c r="N9">
        <v>7</v>
      </c>
      <c r="O9">
        <v>14.45436244777486</v>
      </c>
      <c r="P9" t="s">
        <v>41</v>
      </c>
      <c r="Q9" t="s">
        <v>21</v>
      </c>
      <c r="R9">
        <v>7</v>
      </c>
      <c r="S9">
        <v>14.45436244777486</v>
      </c>
      <c r="T9" t="s">
        <v>41</v>
      </c>
      <c r="U9" t="s">
        <v>21</v>
      </c>
      <c r="V9">
        <v>7</v>
      </c>
      <c r="W9">
        <v>14.45436244777486</v>
      </c>
      <c r="X9" t="s">
        <v>41</v>
      </c>
    </row>
    <row r="10" spans="1:24" x14ac:dyDescent="0.2">
      <c r="A10" t="s">
        <v>21</v>
      </c>
      <c r="B10">
        <v>8</v>
      </c>
      <c r="C10">
        <v>13.06515899076107</v>
      </c>
      <c r="D10" t="s">
        <v>42</v>
      </c>
      <c r="E10" t="s">
        <v>21</v>
      </c>
      <c r="F10">
        <v>8</v>
      </c>
      <c r="G10">
        <v>13.06515899076107</v>
      </c>
      <c r="H10" t="s">
        <v>42</v>
      </c>
      <c r="I10" t="s">
        <v>21</v>
      </c>
      <c r="J10">
        <v>8</v>
      </c>
      <c r="K10">
        <v>13.06515899076107</v>
      </c>
      <c r="L10" t="s">
        <v>42</v>
      </c>
      <c r="M10" t="s">
        <v>21</v>
      </c>
      <c r="N10">
        <v>8</v>
      </c>
      <c r="O10">
        <v>13.06515899076107</v>
      </c>
      <c r="P10" t="s">
        <v>42</v>
      </c>
      <c r="Q10" t="s">
        <v>21</v>
      </c>
      <c r="R10">
        <v>8</v>
      </c>
      <c r="S10">
        <v>13.06515899076107</v>
      </c>
      <c r="T10" t="s">
        <v>42</v>
      </c>
      <c r="U10" t="s">
        <v>21</v>
      </c>
      <c r="V10">
        <v>8</v>
      </c>
      <c r="W10">
        <v>13.06515899076107</v>
      </c>
      <c r="X10" t="s">
        <v>42</v>
      </c>
    </row>
    <row r="11" spans="1:24" x14ac:dyDescent="0.2">
      <c r="A11" t="s">
        <v>21</v>
      </c>
      <c r="B11">
        <v>9</v>
      </c>
      <c r="C11">
        <v>11.67656789260681</v>
      </c>
      <c r="D11" t="s">
        <v>85</v>
      </c>
      <c r="E11" t="s">
        <v>21</v>
      </c>
      <c r="F11">
        <v>9</v>
      </c>
      <c r="G11">
        <v>11.67656789260681</v>
      </c>
      <c r="H11" t="s">
        <v>43</v>
      </c>
      <c r="I11" t="s">
        <v>21</v>
      </c>
      <c r="J11">
        <v>9</v>
      </c>
      <c r="K11">
        <v>11.67656789260681</v>
      </c>
      <c r="L11" t="s">
        <v>43</v>
      </c>
      <c r="M11" t="s">
        <v>21</v>
      </c>
      <c r="N11">
        <v>9</v>
      </c>
      <c r="O11">
        <v>11.67656789260681</v>
      </c>
      <c r="P11" t="s">
        <v>85</v>
      </c>
      <c r="Q11" t="s">
        <v>21</v>
      </c>
      <c r="R11">
        <v>9</v>
      </c>
      <c r="S11">
        <v>11.67656789260681</v>
      </c>
      <c r="T11" t="s">
        <v>43</v>
      </c>
      <c r="U11" t="s">
        <v>21</v>
      </c>
      <c r="V11">
        <v>9</v>
      </c>
      <c r="W11">
        <v>11.67656789260681</v>
      </c>
      <c r="X11" t="s">
        <v>43</v>
      </c>
    </row>
    <row r="12" spans="1:24" x14ac:dyDescent="0.2">
      <c r="A12" t="s">
        <v>21</v>
      </c>
      <c r="B12">
        <v>10</v>
      </c>
      <c r="C12">
        <v>17.145536193257595</v>
      </c>
      <c r="D12" t="s">
        <v>51</v>
      </c>
      <c r="E12" t="s">
        <v>21</v>
      </c>
      <c r="F12">
        <v>10</v>
      </c>
      <c r="G12">
        <v>17.145536193257595</v>
      </c>
      <c r="H12" t="s">
        <v>51</v>
      </c>
      <c r="I12" t="s">
        <v>21</v>
      </c>
      <c r="J12">
        <v>10</v>
      </c>
      <c r="K12">
        <v>17.145536193257595</v>
      </c>
      <c r="L12" t="s">
        <v>51</v>
      </c>
      <c r="M12" t="s">
        <v>21</v>
      </c>
      <c r="N12">
        <v>10</v>
      </c>
      <c r="O12">
        <v>17.145536193257595</v>
      </c>
      <c r="P12" t="s">
        <v>51</v>
      </c>
      <c r="Q12" t="s">
        <v>21</v>
      </c>
      <c r="R12">
        <v>10</v>
      </c>
      <c r="S12">
        <v>17.145536193257595</v>
      </c>
      <c r="T12" t="s">
        <v>51</v>
      </c>
      <c r="U12" t="s">
        <v>21</v>
      </c>
      <c r="V12">
        <v>10</v>
      </c>
      <c r="W12">
        <v>17.145536193257595</v>
      </c>
      <c r="X12" t="s">
        <v>51</v>
      </c>
    </row>
    <row r="13" spans="1:24" x14ac:dyDescent="0.2">
      <c r="A13" t="s">
        <v>21</v>
      </c>
      <c r="B13">
        <v>11</v>
      </c>
      <c r="C13">
        <v>18.410041300081666</v>
      </c>
      <c r="D13" t="s">
        <v>45</v>
      </c>
      <c r="E13" t="s">
        <v>21</v>
      </c>
      <c r="F13">
        <v>11</v>
      </c>
      <c r="G13">
        <v>18.410041300081666</v>
      </c>
      <c r="H13" t="s">
        <v>45</v>
      </c>
      <c r="I13" t="s">
        <v>21</v>
      </c>
      <c r="J13">
        <v>11</v>
      </c>
      <c r="K13">
        <v>18.410041300081666</v>
      </c>
      <c r="L13" t="s">
        <v>45</v>
      </c>
      <c r="M13" t="s">
        <v>21</v>
      </c>
      <c r="N13">
        <v>11</v>
      </c>
      <c r="O13">
        <v>18.410041300081666</v>
      </c>
      <c r="P13" t="s">
        <v>90</v>
      </c>
      <c r="Q13" t="s">
        <v>21</v>
      </c>
      <c r="R13">
        <v>11</v>
      </c>
      <c r="S13">
        <v>18.410041300081666</v>
      </c>
      <c r="T13" t="s">
        <v>45</v>
      </c>
      <c r="U13" t="s">
        <v>21</v>
      </c>
      <c r="V13">
        <v>11</v>
      </c>
      <c r="W13">
        <v>18.410041300081666</v>
      </c>
      <c r="X13" t="s">
        <v>45</v>
      </c>
    </row>
    <row r="14" spans="1:24" x14ac:dyDescent="0.2">
      <c r="A14" t="s">
        <v>21</v>
      </c>
      <c r="B14">
        <v>12</v>
      </c>
      <c r="C14">
        <v>19.213178704561336</v>
      </c>
      <c r="D14" t="s">
        <v>46</v>
      </c>
      <c r="E14" t="s">
        <v>21</v>
      </c>
      <c r="F14">
        <v>12</v>
      </c>
      <c r="G14">
        <v>19.213178704561336</v>
      </c>
      <c r="H14" t="s">
        <v>46</v>
      </c>
      <c r="I14" t="s">
        <v>21</v>
      </c>
      <c r="J14">
        <v>12</v>
      </c>
      <c r="K14">
        <v>19.213178704561336</v>
      </c>
      <c r="L14" t="s">
        <v>46</v>
      </c>
      <c r="M14" t="s">
        <v>21</v>
      </c>
      <c r="N14">
        <v>12</v>
      </c>
      <c r="O14">
        <v>19.213178704561336</v>
      </c>
      <c r="P14" t="s">
        <v>91</v>
      </c>
      <c r="Q14" t="s">
        <v>21</v>
      </c>
      <c r="R14">
        <v>12</v>
      </c>
      <c r="S14">
        <v>19.213178704561336</v>
      </c>
      <c r="T14" t="s">
        <v>46</v>
      </c>
      <c r="U14" t="s">
        <v>21</v>
      </c>
      <c r="V14">
        <v>12</v>
      </c>
      <c r="W14">
        <v>19.213178704561336</v>
      </c>
      <c r="X14" t="s">
        <v>91</v>
      </c>
    </row>
    <row r="15" spans="1:24" x14ac:dyDescent="0.2">
      <c r="A15" t="s">
        <v>21</v>
      </c>
      <c r="B15">
        <v>13</v>
      </c>
      <c r="C15">
        <v>22.894174506943997</v>
      </c>
      <c r="D15" t="s">
        <v>47</v>
      </c>
      <c r="E15" t="s">
        <v>21</v>
      </c>
      <c r="F15">
        <v>13</v>
      </c>
      <c r="G15">
        <v>22.894174506943997</v>
      </c>
      <c r="H15" t="s">
        <v>47</v>
      </c>
      <c r="I15" t="s">
        <v>21</v>
      </c>
      <c r="J15">
        <v>13</v>
      </c>
      <c r="K15">
        <v>22.894174506943997</v>
      </c>
      <c r="L15" t="s">
        <v>47</v>
      </c>
      <c r="M15" t="s">
        <v>21</v>
      </c>
      <c r="N15">
        <v>13</v>
      </c>
      <c r="O15">
        <v>22.894174506943997</v>
      </c>
      <c r="P15" t="s">
        <v>47</v>
      </c>
      <c r="Q15" t="s">
        <v>21</v>
      </c>
      <c r="R15">
        <v>13</v>
      </c>
      <c r="S15">
        <v>22.894174506943997</v>
      </c>
      <c r="T15" t="s">
        <v>47</v>
      </c>
      <c r="U15" t="s">
        <v>21</v>
      </c>
      <c r="V15">
        <v>13</v>
      </c>
      <c r="W15">
        <v>22.894174506943997</v>
      </c>
      <c r="X15" t="s">
        <v>47</v>
      </c>
    </row>
    <row r="16" spans="1:24" x14ac:dyDescent="0.2">
      <c r="A16" t="s">
        <v>21</v>
      </c>
      <c r="B16">
        <v>14</v>
      </c>
      <c r="C16">
        <v>26.899209940717714</v>
      </c>
      <c r="D16" t="s">
        <v>48</v>
      </c>
      <c r="E16" t="s">
        <v>21</v>
      </c>
      <c r="F16">
        <v>14</v>
      </c>
      <c r="G16">
        <v>26.899209940717714</v>
      </c>
      <c r="H16" t="s">
        <v>48</v>
      </c>
      <c r="I16" t="s">
        <v>21</v>
      </c>
      <c r="J16">
        <v>14</v>
      </c>
      <c r="K16">
        <v>26.899209940717714</v>
      </c>
      <c r="L16" t="s">
        <v>48</v>
      </c>
      <c r="M16" t="s">
        <v>21</v>
      </c>
      <c r="N16">
        <v>14</v>
      </c>
      <c r="O16">
        <v>26.899209940717714</v>
      </c>
      <c r="P16" t="s">
        <v>48</v>
      </c>
      <c r="Q16" t="s">
        <v>21</v>
      </c>
      <c r="R16">
        <v>14</v>
      </c>
      <c r="S16">
        <v>26.899209940717714</v>
      </c>
      <c r="T16" t="s">
        <v>48</v>
      </c>
      <c r="U16" t="s">
        <v>21</v>
      </c>
      <c r="V16">
        <v>14</v>
      </c>
      <c r="W16">
        <v>26.899209940717714</v>
      </c>
      <c r="X16" t="s">
        <v>48</v>
      </c>
    </row>
    <row r="17" spans="1:24" x14ac:dyDescent="0.2">
      <c r="A17" t="s">
        <v>21</v>
      </c>
      <c r="B17">
        <v>15</v>
      </c>
      <c r="C17">
        <v>28.412211651467686</v>
      </c>
      <c r="D17" t="s">
        <v>49</v>
      </c>
      <c r="E17" t="s">
        <v>21</v>
      </c>
      <c r="F17">
        <v>15</v>
      </c>
      <c r="G17">
        <v>28.412211651467686</v>
      </c>
      <c r="H17" t="s">
        <v>49</v>
      </c>
      <c r="I17" t="s">
        <v>21</v>
      </c>
      <c r="J17">
        <v>15</v>
      </c>
      <c r="K17">
        <v>28.412211651467686</v>
      </c>
      <c r="L17" t="s">
        <v>49</v>
      </c>
      <c r="M17" t="s">
        <v>21</v>
      </c>
      <c r="N17">
        <v>15</v>
      </c>
      <c r="O17">
        <v>28.412211651467686</v>
      </c>
      <c r="P17" t="s">
        <v>49</v>
      </c>
      <c r="Q17" t="s">
        <v>21</v>
      </c>
      <c r="R17">
        <v>15</v>
      </c>
      <c r="S17">
        <v>28.412211651467686</v>
      </c>
      <c r="T17" t="s">
        <v>49</v>
      </c>
      <c r="U17" t="s">
        <v>21</v>
      </c>
      <c r="V17">
        <v>15</v>
      </c>
      <c r="W17">
        <v>28.412211651467686</v>
      </c>
      <c r="X17" t="s">
        <v>49</v>
      </c>
    </row>
    <row r="18" spans="1:24" x14ac:dyDescent="0.2">
      <c r="A18" t="s">
        <v>21</v>
      </c>
      <c r="B18">
        <v>16</v>
      </c>
      <c r="C18">
        <v>30.38322647559761</v>
      </c>
      <c r="D18" t="s">
        <v>86</v>
      </c>
      <c r="E18" t="s">
        <v>21</v>
      </c>
      <c r="F18">
        <v>16</v>
      </c>
      <c r="G18">
        <v>30.38322647559761</v>
      </c>
      <c r="H18" t="s">
        <v>55</v>
      </c>
      <c r="I18" t="s">
        <v>21</v>
      </c>
      <c r="J18">
        <v>16</v>
      </c>
      <c r="K18">
        <v>30.38322647559761</v>
      </c>
      <c r="L18" t="s">
        <v>55</v>
      </c>
      <c r="M18" t="s">
        <v>21</v>
      </c>
      <c r="N18">
        <v>16</v>
      </c>
      <c r="O18">
        <v>30.38322647559761</v>
      </c>
      <c r="P18" t="s">
        <v>55</v>
      </c>
      <c r="Q18" t="s">
        <v>21</v>
      </c>
      <c r="R18">
        <v>16</v>
      </c>
      <c r="S18">
        <v>30.38322647559761</v>
      </c>
      <c r="T18" t="s">
        <v>86</v>
      </c>
      <c r="U18" t="s">
        <v>21</v>
      </c>
      <c r="V18">
        <v>16</v>
      </c>
      <c r="W18">
        <v>30.38322647559761</v>
      </c>
      <c r="X18" t="s">
        <v>86</v>
      </c>
    </row>
    <row r="19" spans="1:24" x14ac:dyDescent="0.2">
      <c r="A19" t="s">
        <v>21</v>
      </c>
      <c r="B19">
        <v>17</v>
      </c>
      <c r="C19">
        <v>32.681552952378439</v>
      </c>
      <c r="D19" t="s">
        <v>56</v>
      </c>
      <c r="E19" t="s">
        <v>21</v>
      </c>
      <c r="F19">
        <v>17</v>
      </c>
      <c r="G19">
        <v>32.681552952378439</v>
      </c>
      <c r="H19" t="s">
        <v>56</v>
      </c>
      <c r="I19" t="s">
        <v>21</v>
      </c>
      <c r="J19">
        <v>17</v>
      </c>
      <c r="K19">
        <v>32.681552952378439</v>
      </c>
      <c r="L19" t="s">
        <v>89</v>
      </c>
      <c r="M19" t="s">
        <v>21</v>
      </c>
      <c r="N19">
        <v>17</v>
      </c>
      <c r="O19">
        <v>32.681552952378439</v>
      </c>
      <c r="P19" t="s">
        <v>89</v>
      </c>
      <c r="Q19" t="s">
        <v>21</v>
      </c>
      <c r="R19">
        <v>17</v>
      </c>
      <c r="S19">
        <v>32.681552952378439</v>
      </c>
      <c r="T19" t="s">
        <v>56</v>
      </c>
      <c r="U19" t="s">
        <v>21</v>
      </c>
      <c r="V19">
        <v>17</v>
      </c>
      <c r="W19">
        <v>32.681552952378439</v>
      </c>
      <c r="X19" t="s">
        <v>56</v>
      </c>
    </row>
    <row r="20" spans="1:24" x14ac:dyDescent="0.2">
      <c r="A20" t="s">
        <v>21</v>
      </c>
      <c r="B20">
        <v>18</v>
      </c>
      <c r="C20">
        <v>33.54127517700752</v>
      </c>
      <c r="D20" t="s">
        <v>57</v>
      </c>
      <c r="E20" t="s">
        <v>21</v>
      </c>
      <c r="F20">
        <v>18</v>
      </c>
      <c r="G20">
        <v>33.54127517700752</v>
      </c>
      <c r="H20" t="s">
        <v>57</v>
      </c>
      <c r="I20" t="s">
        <v>21</v>
      </c>
      <c r="J20">
        <v>18</v>
      </c>
      <c r="K20">
        <v>33.54127517700752</v>
      </c>
      <c r="L20" t="s">
        <v>57</v>
      </c>
      <c r="M20" t="s">
        <v>21</v>
      </c>
      <c r="N20">
        <v>18</v>
      </c>
      <c r="O20">
        <v>33.54127517700752</v>
      </c>
      <c r="P20" t="s">
        <v>57</v>
      </c>
      <c r="Q20" t="s">
        <v>21</v>
      </c>
      <c r="R20">
        <v>18</v>
      </c>
      <c r="S20">
        <v>33.54127517700752</v>
      </c>
      <c r="T20" t="s">
        <v>57</v>
      </c>
      <c r="U20" t="s">
        <v>21</v>
      </c>
      <c r="V20">
        <v>18</v>
      </c>
      <c r="W20">
        <v>33.54127517700752</v>
      </c>
      <c r="X20" t="s">
        <v>57</v>
      </c>
    </row>
    <row r="21" spans="1:24" x14ac:dyDescent="0.2">
      <c r="A21" t="s">
        <v>21</v>
      </c>
      <c r="B21">
        <v>19</v>
      </c>
      <c r="C21">
        <v>40.16389996252677</v>
      </c>
      <c r="D21" t="s">
        <v>58</v>
      </c>
      <c r="E21" t="s">
        <v>21</v>
      </c>
      <c r="F21">
        <v>19</v>
      </c>
      <c r="G21">
        <v>40.16389996252677</v>
      </c>
      <c r="H21" t="s">
        <v>58</v>
      </c>
      <c r="I21" t="s">
        <v>21</v>
      </c>
      <c r="J21">
        <v>19</v>
      </c>
      <c r="K21">
        <v>40.16389996252677</v>
      </c>
      <c r="L21" t="s">
        <v>58</v>
      </c>
      <c r="M21" t="s">
        <v>21</v>
      </c>
      <c r="N21">
        <v>19</v>
      </c>
      <c r="O21">
        <v>40.16389996252677</v>
      </c>
      <c r="P21" t="s">
        <v>58</v>
      </c>
      <c r="Q21" t="s">
        <v>21</v>
      </c>
      <c r="R21">
        <v>19</v>
      </c>
      <c r="S21">
        <v>40.16389996252677</v>
      </c>
      <c r="T21" t="s">
        <v>58</v>
      </c>
      <c r="U21" t="s">
        <v>21</v>
      </c>
      <c r="V21">
        <v>19</v>
      </c>
      <c r="W21">
        <v>40.16389996252677</v>
      </c>
      <c r="X21" t="s">
        <v>58</v>
      </c>
    </row>
    <row r="22" spans="1:24" x14ac:dyDescent="0.2">
      <c r="A22" t="s">
        <v>21</v>
      </c>
      <c r="B22">
        <v>20</v>
      </c>
      <c r="C22">
        <v>40.896040867611497</v>
      </c>
      <c r="D22" t="s">
        <v>59</v>
      </c>
      <c r="E22" t="s">
        <v>21</v>
      </c>
      <c r="F22">
        <v>20</v>
      </c>
      <c r="G22">
        <v>40.896040867611497</v>
      </c>
      <c r="H22" t="s">
        <v>59</v>
      </c>
      <c r="I22" t="s">
        <v>21</v>
      </c>
      <c r="J22">
        <v>20</v>
      </c>
      <c r="K22">
        <v>40.896040867611497</v>
      </c>
      <c r="L22" t="s">
        <v>59</v>
      </c>
      <c r="M22" t="s">
        <v>21</v>
      </c>
      <c r="N22">
        <v>20</v>
      </c>
      <c r="O22">
        <v>40.896040867611497</v>
      </c>
      <c r="P22" t="s">
        <v>92</v>
      </c>
      <c r="Q22" t="s">
        <v>21</v>
      </c>
      <c r="R22">
        <v>20</v>
      </c>
      <c r="S22">
        <v>40.896040867611497</v>
      </c>
      <c r="T22" t="s">
        <v>59</v>
      </c>
      <c r="U22" t="s">
        <v>21</v>
      </c>
      <c r="V22">
        <v>20</v>
      </c>
      <c r="W22">
        <v>40.896040867611497</v>
      </c>
      <c r="X22" t="s">
        <v>59</v>
      </c>
    </row>
    <row r="23" spans="1:24" x14ac:dyDescent="0.2">
      <c r="A23" t="s">
        <v>21</v>
      </c>
      <c r="B23">
        <v>21</v>
      </c>
      <c r="C23">
        <v>46.612889705107904</v>
      </c>
      <c r="D23" t="s">
        <v>60</v>
      </c>
      <c r="E23" t="s">
        <v>21</v>
      </c>
      <c r="F23">
        <v>21</v>
      </c>
      <c r="G23">
        <v>46.612889705107904</v>
      </c>
      <c r="H23" t="s">
        <v>60</v>
      </c>
      <c r="I23" t="s">
        <v>21</v>
      </c>
      <c r="J23">
        <v>21</v>
      </c>
      <c r="K23">
        <v>46.612889705107904</v>
      </c>
      <c r="L23" t="s">
        <v>60</v>
      </c>
      <c r="M23" t="s">
        <v>21</v>
      </c>
      <c r="N23">
        <v>21</v>
      </c>
      <c r="O23">
        <v>46.612889705107904</v>
      </c>
      <c r="P23" t="s">
        <v>60</v>
      </c>
      <c r="Q23" t="s">
        <v>21</v>
      </c>
      <c r="R23">
        <v>21</v>
      </c>
      <c r="S23">
        <v>46.612889705107904</v>
      </c>
      <c r="T23" t="s">
        <v>60</v>
      </c>
      <c r="U23" t="s">
        <v>21</v>
      </c>
      <c r="V23">
        <v>21</v>
      </c>
      <c r="W23">
        <v>46.612889705107904</v>
      </c>
      <c r="X23" t="s">
        <v>60</v>
      </c>
    </row>
    <row r="24" spans="1:24" x14ac:dyDescent="0.2">
      <c r="A24" t="s">
        <v>21</v>
      </c>
      <c r="B24">
        <v>22</v>
      </c>
      <c r="C24">
        <v>46.231694281416011</v>
      </c>
      <c r="D24" t="s">
        <v>61</v>
      </c>
      <c r="E24" t="s">
        <v>21</v>
      </c>
      <c r="F24">
        <v>22</v>
      </c>
      <c r="G24">
        <v>46.231694281416011</v>
      </c>
      <c r="H24" t="s">
        <v>61</v>
      </c>
      <c r="I24" t="s">
        <v>21</v>
      </c>
      <c r="J24">
        <v>22</v>
      </c>
      <c r="K24">
        <v>46.231694281416011</v>
      </c>
      <c r="L24" t="s">
        <v>61</v>
      </c>
      <c r="M24" t="s">
        <v>21</v>
      </c>
      <c r="N24">
        <v>22</v>
      </c>
      <c r="O24">
        <v>46.231694281416011</v>
      </c>
      <c r="P24" t="s">
        <v>61</v>
      </c>
      <c r="Q24" t="s">
        <v>21</v>
      </c>
      <c r="R24">
        <v>22</v>
      </c>
      <c r="S24">
        <v>46.231694281416011</v>
      </c>
      <c r="T24" t="s">
        <v>61</v>
      </c>
      <c r="U24" t="s">
        <v>21</v>
      </c>
      <c r="V24">
        <v>22</v>
      </c>
      <c r="W24">
        <v>46.231694281416011</v>
      </c>
      <c r="X24" t="s">
        <v>61</v>
      </c>
    </row>
    <row r="25" spans="1:24" x14ac:dyDescent="0.2">
      <c r="A25" t="s">
        <v>21</v>
      </c>
      <c r="B25">
        <v>23</v>
      </c>
      <c r="C25">
        <v>48.196963801827344</v>
      </c>
      <c r="D25" t="s">
        <v>80</v>
      </c>
      <c r="E25" t="s">
        <v>21</v>
      </c>
      <c r="F25">
        <v>23</v>
      </c>
      <c r="G25">
        <v>48.196963801827344</v>
      </c>
      <c r="H25" t="s">
        <v>80</v>
      </c>
      <c r="I25" t="s">
        <v>21</v>
      </c>
      <c r="J25">
        <v>23</v>
      </c>
      <c r="K25">
        <v>48.196963801827344</v>
      </c>
      <c r="L25" t="s">
        <v>80</v>
      </c>
      <c r="M25" t="s">
        <v>21</v>
      </c>
      <c r="N25">
        <v>23</v>
      </c>
      <c r="O25">
        <v>48.196963801827344</v>
      </c>
      <c r="P25" t="s">
        <v>80</v>
      </c>
      <c r="Q25" t="s">
        <v>21</v>
      </c>
      <c r="R25">
        <v>23</v>
      </c>
      <c r="S25">
        <v>48.196963801827344</v>
      </c>
      <c r="T25" t="s">
        <v>80</v>
      </c>
      <c r="U25" t="s">
        <v>21</v>
      </c>
      <c r="V25">
        <v>23</v>
      </c>
      <c r="W25">
        <v>48.196963801827344</v>
      </c>
      <c r="X25" t="s">
        <v>80</v>
      </c>
    </row>
    <row r="26" spans="1:24" x14ac:dyDescent="0.2">
      <c r="A26" t="s">
        <v>21</v>
      </c>
      <c r="B26">
        <v>24</v>
      </c>
      <c r="C26">
        <v>48.480444366384354</v>
      </c>
      <c r="D26" t="s">
        <v>63</v>
      </c>
      <c r="E26" t="s">
        <v>21</v>
      </c>
      <c r="F26">
        <v>24</v>
      </c>
      <c r="G26">
        <v>48.480444366384354</v>
      </c>
      <c r="H26" t="s">
        <v>63</v>
      </c>
      <c r="I26" t="s">
        <v>21</v>
      </c>
      <c r="J26">
        <v>24</v>
      </c>
      <c r="K26">
        <v>48.480444366384354</v>
      </c>
      <c r="L26" t="s">
        <v>63</v>
      </c>
      <c r="M26" t="s">
        <v>21</v>
      </c>
      <c r="N26">
        <v>24</v>
      </c>
      <c r="O26">
        <v>48.480444366384354</v>
      </c>
      <c r="P26" t="s">
        <v>79</v>
      </c>
      <c r="Q26" t="s">
        <v>21</v>
      </c>
      <c r="R26">
        <v>24</v>
      </c>
      <c r="S26">
        <v>48.480444366384354</v>
      </c>
      <c r="T26" t="s">
        <v>63</v>
      </c>
      <c r="U26" t="s">
        <v>21</v>
      </c>
      <c r="V26">
        <v>24</v>
      </c>
      <c r="W26">
        <v>48.480444366384354</v>
      </c>
      <c r="X26" t="s">
        <v>79</v>
      </c>
    </row>
    <row r="27" spans="1:24" x14ac:dyDescent="0.2">
      <c r="A27" t="s">
        <v>21</v>
      </c>
      <c r="B27">
        <v>25</v>
      </c>
      <c r="C27">
        <v>50.103716026519116</v>
      </c>
      <c r="D27" t="s">
        <v>64</v>
      </c>
      <c r="E27" t="s">
        <v>21</v>
      </c>
      <c r="F27">
        <v>25</v>
      </c>
      <c r="G27">
        <v>50.103716026519116</v>
      </c>
      <c r="H27" t="s">
        <v>88</v>
      </c>
      <c r="I27" t="s">
        <v>21</v>
      </c>
      <c r="J27">
        <v>25</v>
      </c>
      <c r="K27">
        <v>50.103716026519116</v>
      </c>
      <c r="L27" t="s">
        <v>88</v>
      </c>
      <c r="M27" t="s">
        <v>21</v>
      </c>
      <c r="N27">
        <v>25</v>
      </c>
      <c r="O27">
        <v>50.103716026519116</v>
      </c>
      <c r="P27" t="s">
        <v>88</v>
      </c>
      <c r="Q27" t="s">
        <v>21</v>
      </c>
      <c r="R27">
        <v>25</v>
      </c>
      <c r="S27">
        <v>50.103716026519116</v>
      </c>
      <c r="T27" t="s">
        <v>88</v>
      </c>
      <c r="U27" t="s">
        <v>21</v>
      </c>
      <c r="V27">
        <v>25</v>
      </c>
      <c r="W27">
        <v>50.103716026519116</v>
      </c>
      <c r="X27" t="s">
        <v>88</v>
      </c>
    </row>
    <row r="28" spans="1:24" x14ac:dyDescent="0.2">
      <c r="A28" t="s">
        <v>21</v>
      </c>
      <c r="B28">
        <v>26</v>
      </c>
      <c r="C28">
        <v>53.138477958908958</v>
      </c>
      <c r="D28" t="s">
        <v>65</v>
      </c>
      <c r="E28" t="s">
        <v>21</v>
      </c>
      <c r="F28">
        <v>26</v>
      </c>
      <c r="G28">
        <v>53.138477958908958</v>
      </c>
      <c r="H28" t="s">
        <v>65</v>
      </c>
      <c r="I28" t="s">
        <v>21</v>
      </c>
      <c r="J28">
        <v>26</v>
      </c>
      <c r="K28">
        <v>53.138477958908958</v>
      </c>
      <c r="L28" t="s">
        <v>65</v>
      </c>
      <c r="M28" t="s">
        <v>21</v>
      </c>
      <c r="N28">
        <v>26</v>
      </c>
      <c r="O28">
        <v>53.138477958908958</v>
      </c>
      <c r="P28" t="s">
        <v>65</v>
      </c>
      <c r="Q28" t="s">
        <v>21</v>
      </c>
      <c r="R28">
        <v>26</v>
      </c>
      <c r="S28">
        <v>53.138477958908958</v>
      </c>
      <c r="T28" t="s">
        <v>65</v>
      </c>
      <c r="U28" t="s">
        <v>21</v>
      </c>
      <c r="V28">
        <v>26</v>
      </c>
      <c r="W28">
        <v>53.138477958908958</v>
      </c>
      <c r="X28" t="s">
        <v>65</v>
      </c>
    </row>
    <row r="29" spans="1:24" x14ac:dyDescent="0.2">
      <c r="A29" t="s">
        <v>21</v>
      </c>
      <c r="B29">
        <v>27</v>
      </c>
      <c r="C29">
        <v>55.08862372236343</v>
      </c>
      <c r="D29" t="s">
        <v>66</v>
      </c>
      <c r="E29" t="s">
        <v>21</v>
      </c>
      <c r="F29">
        <v>27</v>
      </c>
      <c r="G29">
        <v>55.08862372236343</v>
      </c>
      <c r="H29" t="s">
        <v>66</v>
      </c>
      <c r="I29" t="s">
        <v>21</v>
      </c>
      <c r="J29">
        <v>27</v>
      </c>
      <c r="K29">
        <v>55.08862372236343</v>
      </c>
      <c r="L29" t="s">
        <v>66</v>
      </c>
      <c r="M29" t="s">
        <v>21</v>
      </c>
      <c r="N29">
        <v>27</v>
      </c>
      <c r="O29">
        <v>55.08862372236343</v>
      </c>
      <c r="P29" t="s">
        <v>66</v>
      </c>
      <c r="Q29" t="s">
        <v>21</v>
      </c>
      <c r="R29">
        <v>27</v>
      </c>
      <c r="S29">
        <v>55.08862372236343</v>
      </c>
      <c r="T29" t="s">
        <v>66</v>
      </c>
      <c r="U29" t="s">
        <v>21</v>
      </c>
      <c r="V29">
        <v>27</v>
      </c>
      <c r="W29">
        <v>55.08862372236343</v>
      </c>
      <c r="X29" t="s">
        <v>66</v>
      </c>
    </row>
    <row r="30" spans="1:24" x14ac:dyDescent="0.2">
      <c r="A30" t="s">
        <v>21</v>
      </c>
      <c r="B30">
        <v>28</v>
      </c>
      <c r="C30">
        <v>55.558687884491128</v>
      </c>
      <c r="D30" t="s">
        <v>67</v>
      </c>
      <c r="E30" t="s">
        <v>21</v>
      </c>
      <c r="F30">
        <v>28</v>
      </c>
      <c r="G30">
        <v>55.558687884491128</v>
      </c>
      <c r="H30" t="s">
        <v>67</v>
      </c>
      <c r="I30" t="s">
        <v>21</v>
      </c>
      <c r="J30">
        <v>28</v>
      </c>
      <c r="K30">
        <v>55.558687884491128</v>
      </c>
      <c r="L30" t="s">
        <v>67</v>
      </c>
      <c r="M30" t="s">
        <v>21</v>
      </c>
      <c r="N30">
        <v>28</v>
      </c>
      <c r="O30">
        <v>55.558687884491128</v>
      </c>
      <c r="P30" t="s">
        <v>67</v>
      </c>
      <c r="Q30" t="s">
        <v>21</v>
      </c>
      <c r="R30">
        <v>28</v>
      </c>
      <c r="S30">
        <v>55.558687884491128</v>
      </c>
      <c r="T30" t="s">
        <v>67</v>
      </c>
      <c r="U30" t="s">
        <v>21</v>
      </c>
      <c r="V30">
        <v>28</v>
      </c>
      <c r="W30">
        <v>55.558687884491128</v>
      </c>
      <c r="X30" t="s">
        <v>82</v>
      </c>
    </row>
    <row r="31" spans="1:24" x14ac:dyDescent="0.2">
      <c r="A31" t="s">
        <v>21</v>
      </c>
      <c r="B31">
        <v>29</v>
      </c>
      <c r="C31">
        <v>58.157117184249138</v>
      </c>
      <c r="D31" t="s">
        <v>68</v>
      </c>
      <c r="E31" t="s">
        <v>21</v>
      </c>
      <c r="F31">
        <v>29</v>
      </c>
      <c r="G31">
        <v>58.157117184249138</v>
      </c>
      <c r="H31" t="s">
        <v>68</v>
      </c>
      <c r="I31" t="s">
        <v>21</v>
      </c>
      <c r="J31">
        <v>29</v>
      </c>
      <c r="K31">
        <v>58.157117184249138</v>
      </c>
      <c r="L31" t="s">
        <v>68</v>
      </c>
      <c r="M31" t="s">
        <v>21</v>
      </c>
      <c r="N31">
        <v>29</v>
      </c>
      <c r="O31">
        <v>58.157117184249138</v>
      </c>
      <c r="P31" t="s">
        <v>68</v>
      </c>
      <c r="Q31" t="s">
        <v>21</v>
      </c>
      <c r="R31">
        <v>29</v>
      </c>
      <c r="S31">
        <v>58.157117184249138</v>
      </c>
      <c r="T31" t="s">
        <v>68</v>
      </c>
      <c r="U31" t="s">
        <v>21</v>
      </c>
      <c r="V31">
        <v>29</v>
      </c>
      <c r="W31">
        <v>58.157117184249138</v>
      </c>
      <c r="X31" t="s">
        <v>68</v>
      </c>
    </row>
    <row r="32" spans="1:24" x14ac:dyDescent="0.2">
      <c r="A32" t="s">
        <v>21</v>
      </c>
      <c r="B32">
        <v>30</v>
      </c>
      <c r="C32">
        <v>60.722979120452784</v>
      </c>
      <c r="D32" t="s">
        <v>69</v>
      </c>
      <c r="E32" t="s">
        <v>21</v>
      </c>
      <c r="F32">
        <v>30</v>
      </c>
      <c r="G32">
        <v>60.722979120452784</v>
      </c>
      <c r="H32" t="s">
        <v>69</v>
      </c>
      <c r="I32" t="s">
        <v>21</v>
      </c>
      <c r="J32">
        <v>30</v>
      </c>
      <c r="K32">
        <v>60.722979120452784</v>
      </c>
      <c r="L32" t="s">
        <v>69</v>
      </c>
      <c r="M32" t="s">
        <v>21</v>
      </c>
      <c r="N32">
        <v>30</v>
      </c>
      <c r="O32">
        <v>60.722979120452784</v>
      </c>
      <c r="P32" t="s">
        <v>69</v>
      </c>
      <c r="Q32" t="s">
        <v>21</v>
      </c>
      <c r="R32">
        <v>30</v>
      </c>
      <c r="S32">
        <v>60.722979120452784</v>
      </c>
      <c r="T32" t="s">
        <v>69</v>
      </c>
      <c r="U32" t="s">
        <v>21</v>
      </c>
      <c r="V32">
        <v>30</v>
      </c>
      <c r="W32">
        <v>60.722979120452784</v>
      </c>
      <c r="X32" t="s">
        <v>69</v>
      </c>
    </row>
    <row r="33" spans="1:24" x14ac:dyDescent="0.2">
      <c r="A33" t="s">
        <v>21</v>
      </c>
      <c r="B33">
        <v>31</v>
      </c>
      <c r="C33">
        <v>60.872481301588955</v>
      </c>
      <c r="D33" t="s">
        <v>84</v>
      </c>
      <c r="E33" t="s">
        <v>21</v>
      </c>
      <c r="F33">
        <v>31</v>
      </c>
      <c r="G33">
        <v>60.872481301588955</v>
      </c>
      <c r="H33" t="s">
        <v>84</v>
      </c>
      <c r="I33" t="s">
        <v>21</v>
      </c>
      <c r="J33">
        <v>31</v>
      </c>
      <c r="K33">
        <v>60.872481301588955</v>
      </c>
      <c r="L33" t="s">
        <v>84</v>
      </c>
      <c r="M33" t="s">
        <v>21</v>
      </c>
      <c r="N33">
        <v>31</v>
      </c>
      <c r="O33">
        <v>60.872481301588955</v>
      </c>
      <c r="P33" t="s">
        <v>84</v>
      </c>
      <c r="Q33" t="s">
        <v>21</v>
      </c>
      <c r="R33">
        <v>31</v>
      </c>
      <c r="S33">
        <v>60.872481301588955</v>
      </c>
      <c r="T33" t="s">
        <v>84</v>
      </c>
      <c r="U33" t="s">
        <v>21</v>
      </c>
      <c r="V33">
        <v>31</v>
      </c>
      <c r="W33">
        <v>60.872481301588955</v>
      </c>
      <c r="X33" t="s">
        <v>84</v>
      </c>
    </row>
    <row r="34" spans="1:24" x14ac:dyDescent="0.2">
      <c r="A34" t="s">
        <v>21</v>
      </c>
      <c r="B34">
        <v>32</v>
      </c>
      <c r="C34">
        <v>62.310837478330953</v>
      </c>
      <c r="D34" t="s">
        <v>71</v>
      </c>
      <c r="E34" t="s">
        <v>21</v>
      </c>
      <c r="F34">
        <v>32</v>
      </c>
      <c r="G34">
        <v>62.310837478330953</v>
      </c>
      <c r="H34" t="s">
        <v>71</v>
      </c>
      <c r="I34" t="s">
        <v>21</v>
      </c>
      <c r="J34">
        <v>32</v>
      </c>
      <c r="K34">
        <v>62.310837478330953</v>
      </c>
      <c r="L34" t="s">
        <v>71</v>
      </c>
      <c r="M34" t="s">
        <v>21</v>
      </c>
      <c r="N34">
        <v>32</v>
      </c>
      <c r="O34">
        <v>62.310837478330953</v>
      </c>
      <c r="P34" t="s">
        <v>71</v>
      </c>
      <c r="Q34" t="s">
        <v>21</v>
      </c>
      <c r="R34">
        <v>32</v>
      </c>
      <c r="S34">
        <v>62.310837478330953</v>
      </c>
      <c r="T34" t="s">
        <v>71</v>
      </c>
      <c r="U34" t="s">
        <v>21</v>
      </c>
      <c r="V34">
        <v>32</v>
      </c>
      <c r="W34">
        <v>62.310837478330953</v>
      </c>
      <c r="X34" t="s">
        <v>71</v>
      </c>
    </row>
    <row r="35" spans="1:24" x14ac:dyDescent="0.2">
      <c r="A35" t="s">
        <v>21</v>
      </c>
      <c r="B35">
        <v>33</v>
      </c>
      <c r="C35">
        <v>62.91491101060447</v>
      </c>
      <c r="D35" t="s">
        <v>87</v>
      </c>
      <c r="E35" t="s">
        <v>21</v>
      </c>
      <c r="F35">
        <v>33</v>
      </c>
      <c r="G35">
        <v>62.91491101060447</v>
      </c>
      <c r="H35" t="s">
        <v>87</v>
      </c>
      <c r="I35" t="s">
        <v>21</v>
      </c>
      <c r="J35">
        <v>33</v>
      </c>
      <c r="K35">
        <v>62.91491101060447</v>
      </c>
      <c r="L35" t="s">
        <v>87</v>
      </c>
      <c r="M35" t="s">
        <v>21</v>
      </c>
      <c r="N35">
        <v>33</v>
      </c>
      <c r="O35">
        <v>62.91491101060447</v>
      </c>
      <c r="P35" t="s">
        <v>87</v>
      </c>
      <c r="Q35" t="s">
        <v>21</v>
      </c>
      <c r="R35">
        <v>33</v>
      </c>
      <c r="S35">
        <v>62.91491101060447</v>
      </c>
      <c r="T35" t="s">
        <v>87</v>
      </c>
      <c r="U35" t="s">
        <v>21</v>
      </c>
      <c r="V35">
        <v>33</v>
      </c>
      <c r="W35">
        <v>62.91491101060447</v>
      </c>
      <c r="X35" t="s">
        <v>72</v>
      </c>
    </row>
    <row r="36" spans="1:24" x14ac:dyDescent="0.2">
      <c r="A36" t="s">
        <v>21</v>
      </c>
      <c r="B36">
        <v>34</v>
      </c>
      <c r="C36">
        <v>67.722929350913915</v>
      </c>
      <c r="D36" t="s">
        <v>73</v>
      </c>
      <c r="E36" t="s">
        <v>21</v>
      </c>
      <c r="F36">
        <v>34</v>
      </c>
      <c r="G36">
        <v>67.722929350913915</v>
      </c>
      <c r="H36" t="s">
        <v>73</v>
      </c>
      <c r="I36" t="s">
        <v>21</v>
      </c>
      <c r="J36">
        <v>34</v>
      </c>
      <c r="K36">
        <v>67.722929350913915</v>
      </c>
      <c r="L36" t="s">
        <v>73</v>
      </c>
      <c r="M36" t="s">
        <v>21</v>
      </c>
      <c r="N36">
        <v>34</v>
      </c>
      <c r="O36">
        <v>67.722929350913915</v>
      </c>
      <c r="P36" t="s">
        <v>73</v>
      </c>
      <c r="Q36" t="s">
        <v>21</v>
      </c>
      <c r="R36">
        <v>34</v>
      </c>
      <c r="S36">
        <v>67.722929350913915</v>
      </c>
      <c r="T36" t="s">
        <v>73</v>
      </c>
      <c r="U36" t="s">
        <v>21</v>
      </c>
      <c r="V36">
        <v>34</v>
      </c>
      <c r="W36">
        <v>67.722929350913915</v>
      </c>
      <c r="X36" t="s">
        <v>73</v>
      </c>
    </row>
    <row r="38" spans="1:24" x14ac:dyDescent="0.2">
      <c r="A38" t="s">
        <v>21</v>
      </c>
      <c r="B38">
        <v>35</v>
      </c>
      <c r="C38">
        <f>C23-3.51286869772162</f>
        <v>43.100021007386282</v>
      </c>
      <c r="E38" t="s">
        <v>23</v>
      </c>
      <c r="F38">
        <v>35</v>
      </c>
      <c r="G38">
        <f>G10-0.571930439981944</f>
        <v>12.493228550779126</v>
      </c>
      <c r="I38" t="s">
        <v>24</v>
      </c>
      <c r="J38">
        <v>35</v>
      </c>
      <c r="K38">
        <f>K17+0.133878789623749</f>
        <v>28.546090441091437</v>
      </c>
      <c r="M38" t="s">
        <v>25</v>
      </c>
      <c r="N38">
        <v>35</v>
      </c>
      <c r="O38">
        <f>O23-0.946666</f>
        <v>45.666223705107903</v>
      </c>
      <c r="Q38" t="s">
        <v>26</v>
      </c>
      <c r="R38">
        <v>35</v>
      </c>
      <c r="S38">
        <f>S10-0.17066264018692</f>
        <v>12.894496350574149</v>
      </c>
      <c r="U38" t="s">
        <v>27</v>
      </c>
      <c r="V38">
        <v>35</v>
      </c>
      <c r="W38">
        <f>W5+1.81848600280608</f>
        <v>4.9760109410386351</v>
      </c>
    </row>
    <row r="39" spans="1:24" x14ac:dyDescent="0.2">
      <c r="A39" t="s">
        <v>21</v>
      </c>
      <c r="B39">
        <v>36</v>
      </c>
      <c r="C39">
        <f>C23-1.01628905050595</f>
        <v>45.596600654601957</v>
      </c>
      <c r="E39" t="s">
        <v>23</v>
      </c>
      <c r="F39">
        <v>36</v>
      </c>
      <c r="G39">
        <f>G18+1.05096981660882</f>
        <v>31.43419629220643</v>
      </c>
      <c r="I39" t="s">
        <v>24</v>
      </c>
      <c r="J39">
        <v>36</v>
      </c>
      <c r="K39">
        <f>K20+1.29281444976143</f>
        <v>34.83408962676895</v>
      </c>
      <c r="M39" t="s">
        <v>25</v>
      </c>
      <c r="N39">
        <v>36</v>
      </c>
      <c r="O39">
        <f>O28-1.30917439098114</f>
        <v>51.829303567927816</v>
      </c>
      <c r="Q39" t="s">
        <v>26</v>
      </c>
      <c r="R39">
        <v>36</v>
      </c>
      <c r="S39">
        <f>S16-0.698867799356946</f>
        <v>26.200342141360768</v>
      </c>
      <c r="U39" t="s">
        <v>27</v>
      </c>
      <c r="V39">
        <v>36</v>
      </c>
      <c r="W39">
        <f>W8+1.4270813332116</f>
        <v>10.033966177585974</v>
      </c>
    </row>
    <row r="40" spans="1:24" x14ac:dyDescent="0.2">
      <c r="A40" t="s">
        <v>21</v>
      </c>
      <c r="B40">
        <v>37</v>
      </c>
      <c r="C40">
        <f>C28+1.1833325</f>
        <v>54.321810458908956</v>
      </c>
      <c r="E40" t="s">
        <v>23</v>
      </c>
      <c r="F40">
        <v>37</v>
      </c>
      <c r="G40">
        <f>G23-0.7099995</f>
        <v>45.902890205107902</v>
      </c>
      <c r="I40" t="s">
        <v>24</v>
      </c>
      <c r="J40">
        <v>37</v>
      </c>
      <c r="K40">
        <f>K23-1.0118703815325</f>
        <v>45.6010193235754</v>
      </c>
      <c r="M40" t="s">
        <v>25</v>
      </c>
      <c r="N40">
        <v>37</v>
      </c>
      <c r="O40">
        <f>O30+0.38161326467754</f>
        <v>55.940301149168668</v>
      </c>
      <c r="Q40" t="s">
        <v>26</v>
      </c>
      <c r="R40">
        <v>37</v>
      </c>
      <c r="S40">
        <f>S21-1.0413326</f>
        <v>39.122567362526773</v>
      </c>
      <c r="U40" t="s">
        <v>27</v>
      </c>
      <c r="V40">
        <v>37</v>
      </c>
      <c r="W40">
        <f>W21+0.25489762136554</f>
        <v>40.418797583892307</v>
      </c>
    </row>
    <row r="41" spans="1:24" x14ac:dyDescent="0.2">
      <c r="A41" t="s">
        <v>21</v>
      </c>
      <c r="B41">
        <v>38</v>
      </c>
      <c r="C41">
        <f>C30+0.6153329</f>
        <v>56.174020784491127</v>
      </c>
      <c r="E41" t="s">
        <v>23</v>
      </c>
      <c r="F41">
        <v>38</v>
      </c>
      <c r="G41">
        <f>G28-1.24963497804612</f>
        <v>51.88884298086284</v>
      </c>
      <c r="I41" t="s">
        <v>24</v>
      </c>
      <c r="J41">
        <v>38</v>
      </c>
      <c r="K41">
        <f>K31+1.2744881068277</f>
        <v>59.431605291076835</v>
      </c>
      <c r="M41" t="s">
        <v>25</v>
      </c>
      <c r="N41">
        <v>38</v>
      </c>
      <c r="O41">
        <f>O34-1.36612136856334</f>
        <v>60.944716109767612</v>
      </c>
      <c r="Q41" t="s">
        <v>26</v>
      </c>
      <c r="R41">
        <v>38</v>
      </c>
      <c r="S41">
        <f>S23-0.998497057359735</f>
        <v>45.614392647748168</v>
      </c>
      <c r="U41" t="s">
        <v>27</v>
      </c>
      <c r="V41">
        <v>38</v>
      </c>
      <c r="W41">
        <f>W23-1.0886659</f>
        <v>45.524223805107901</v>
      </c>
    </row>
    <row r="42" spans="1:24" x14ac:dyDescent="0.2">
      <c r="A42" t="s">
        <v>21</v>
      </c>
      <c r="B42">
        <v>39</v>
      </c>
      <c r="C42">
        <f>C30+1.78177027317136</f>
        <v>57.340458157662489</v>
      </c>
      <c r="E42" t="s">
        <v>23</v>
      </c>
      <c r="F42">
        <v>39</v>
      </c>
      <c r="G42">
        <f>G29-0.7099995</f>
        <v>54.378624222363428</v>
      </c>
      <c r="I42" t="s">
        <v>24</v>
      </c>
      <c r="J42">
        <v>39</v>
      </c>
      <c r="K42">
        <f>K34+2.12156700327376</f>
        <v>64.432404481604706</v>
      </c>
      <c r="M42" t="s">
        <v>25</v>
      </c>
      <c r="N42">
        <v>39</v>
      </c>
      <c r="O42">
        <f>O34+1.80239836575894</f>
        <v>64.1132358440899</v>
      </c>
      <c r="Q42" t="s">
        <v>26</v>
      </c>
      <c r="R42">
        <v>39</v>
      </c>
      <c r="S42">
        <f>S26+0.404415892478238</f>
        <v>48.884860258862595</v>
      </c>
      <c r="U42" t="s">
        <v>27</v>
      </c>
      <c r="V42">
        <v>39</v>
      </c>
      <c r="W42">
        <f>W29-1.1642452403933</f>
        <v>53.92437848197013</v>
      </c>
    </row>
    <row r="43" spans="1:24" x14ac:dyDescent="0.2">
      <c r="A43" t="s">
        <v>21</v>
      </c>
      <c r="B43">
        <v>40</v>
      </c>
      <c r="C43">
        <f>C31+1.59113125054022</f>
        <v>59.74824843478936</v>
      </c>
      <c r="E43" t="s">
        <v>23</v>
      </c>
      <c r="F43">
        <v>40</v>
      </c>
      <c r="G43">
        <f>G31-2.3500399522378</f>
        <v>55.807077232011338</v>
      </c>
      <c r="I43" t="s">
        <v>24</v>
      </c>
      <c r="J43">
        <v>40</v>
      </c>
      <c r="K43">
        <f>K36-1.73784776589427</f>
        <v>65.985081585019643</v>
      </c>
      <c r="M43" t="s">
        <v>25</v>
      </c>
      <c r="N43">
        <v>40</v>
      </c>
      <c r="O43">
        <f>O36-1.33962437735392</f>
        <v>66.383304973560001</v>
      </c>
      <c r="Q43" t="s">
        <v>26</v>
      </c>
      <c r="R43">
        <v>40</v>
      </c>
      <c r="S43">
        <f>S28-1.87728904205612</f>
        <v>51.261188916852838</v>
      </c>
      <c r="U43" t="s">
        <v>27</v>
      </c>
      <c r="V43">
        <v>40</v>
      </c>
      <c r="W43">
        <f>W31-1.12509969701482</f>
        <v>57.03201748723432</v>
      </c>
    </row>
    <row r="44" spans="1:24" x14ac:dyDescent="0.2">
      <c r="A44" t="s">
        <v>21</v>
      </c>
      <c r="B44">
        <v>41</v>
      </c>
      <c r="C44">
        <f>C36-2.57912197980522</f>
        <v>65.143807371108693</v>
      </c>
      <c r="E44" t="s">
        <v>23</v>
      </c>
      <c r="F44">
        <v>41</v>
      </c>
      <c r="G44">
        <f>G31+1.5279200970677</f>
        <v>59.685037281316838</v>
      </c>
      <c r="I44" t="s">
        <v>24</v>
      </c>
      <c r="J44">
        <v>41</v>
      </c>
      <c r="K44">
        <f>K36-0.482706840685483</f>
        <v>67.240222510228435</v>
      </c>
      <c r="Q44" t="s">
        <v>26</v>
      </c>
      <c r="R44">
        <v>41</v>
      </c>
      <c r="S44">
        <f>S28-0.344591625422282</f>
        <v>52.793886333486675</v>
      </c>
      <c r="U44" t="s">
        <v>27</v>
      </c>
      <c r="V44">
        <v>41</v>
      </c>
      <c r="W44">
        <f>W31+1.85568269405735</f>
        <v>60.012799878306488</v>
      </c>
    </row>
    <row r="45" spans="1:24" x14ac:dyDescent="0.2">
      <c r="A45" t="s">
        <v>21</v>
      </c>
      <c r="B45">
        <v>42</v>
      </c>
      <c r="C45">
        <f>C36-1.419999</f>
        <v>66.302930350913911</v>
      </c>
      <c r="E45" t="s">
        <v>23</v>
      </c>
      <c r="F45">
        <v>42</v>
      </c>
      <c r="G45">
        <f>G31+1.84842445492296</f>
        <v>60.005541639172101</v>
      </c>
      <c r="Q45" t="s">
        <v>26</v>
      </c>
      <c r="R45">
        <v>42</v>
      </c>
      <c r="S45">
        <f>S30+0.211680952798782</f>
        <v>55.770368837289908</v>
      </c>
      <c r="U45" t="s">
        <v>27</v>
      </c>
      <c r="V45">
        <v>42</v>
      </c>
      <c r="W45">
        <f>W36-2.78302093698426</f>
        <v>64.939908413929658</v>
      </c>
    </row>
    <row r="46" spans="1:24" x14ac:dyDescent="0.2">
      <c r="E46" t="s">
        <v>23</v>
      </c>
      <c r="F46">
        <v>43</v>
      </c>
      <c r="G46">
        <f>G36-1.8653164132785</f>
        <v>65.857612937635409</v>
      </c>
      <c r="Q46" t="s">
        <v>26</v>
      </c>
      <c r="R46">
        <v>43</v>
      </c>
      <c r="S46">
        <f>S31+1.03810031305076</f>
        <v>59.1952174972999</v>
      </c>
      <c r="U46" t="s">
        <v>27</v>
      </c>
      <c r="V46">
        <v>43</v>
      </c>
      <c r="W46">
        <f>W36-0.787783115471847</f>
        <v>66.935146235442062</v>
      </c>
    </row>
    <row r="47" spans="1:24" x14ac:dyDescent="0.2">
      <c r="Q47" t="s">
        <v>26</v>
      </c>
      <c r="R47">
        <v>44</v>
      </c>
      <c r="S47">
        <f>S36-2.79426875797258</f>
        <v>64.928660592941341</v>
      </c>
    </row>
    <row r="48" spans="1:24" x14ac:dyDescent="0.2">
      <c r="Q48" t="s">
        <v>26</v>
      </c>
      <c r="R48">
        <v>45</v>
      </c>
      <c r="S48">
        <f>S36-1.64308604555953</f>
        <v>66.079843305354387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59"/>
  <sheetViews>
    <sheetView zoomScale="70" zoomScaleNormal="70" workbookViewId="0">
      <selection activeCell="A2" sqref="A2:XFD2"/>
    </sheetView>
  </sheetViews>
  <sheetFormatPr baseColWidth="10" defaultColWidth="8.83203125" defaultRowHeight="15" x14ac:dyDescent="0.2"/>
  <cols>
    <col min="1" max="1" width="48.5" bestFit="1" customWidth="1"/>
  </cols>
  <sheetData>
    <row r="1" spans="1:24" x14ac:dyDescent="0.2">
      <c r="A1" t="s">
        <v>29</v>
      </c>
    </row>
    <row r="3" spans="1:24" x14ac:dyDescent="0.2">
      <c r="A3" t="s">
        <v>28</v>
      </c>
      <c r="B3">
        <v>1</v>
      </c>
      <c r="C3">
        <v>1.3759261931920803</v>
      </c>
      <c r="D3" t="s">
        <v>35</v>
      </c>
      <c r="E3" t="s">
        <v>28</v>
      </c>
      <c r="F3">
        <v>1</v>
      </c>
      <c r="G3">
        <v>1.3759261931920803</v>
      </c>
      <c r="H3" t="s">
        <v>35</v>
      </c>
      <c r="I3" t="s">
        <v>28</v>
      </c>
      <c r="J3">
        <v>1</v>
      </c>
      <c r="K3">
        <v>1.3759261931920803</v>
      </c>
      <c r="L3" t="s">
        <v>35</v>
      </c>
      <c r="M3" t="s">
        <v>28</v>
      </c>
      <c r="N3">
        <v>1</v>
      </c>
      <c r="O3">
        <v>1.3759261931920803</v>
      </c>
      <c r="P3" t="s">
        <v>35</v>
      </c>
      <c r="Q3" t="s">
        <v>28</v>
      </c>
      <c r="R3">
        <v>1</v>
      </c>
      <c r="S3">
        <v>1.3759261931920803</v>
      </c>
      <c r="T3" t="s">
        <v>35</v>
      </c>
      <c r="U3" t="s">
        <v>28</v>
      </c>
      <c r="V3">
        <v>1</v>
      </c>
      <c r="W3">
        <v>1.3759261931920803</v>
      </c>
      <c r="X3" t="s">
        <v>35</v>
      </c>
    </row>
    <row r="4" spans="1:24" x14ac:dyDescent="0.2">
      <c r="A4" t="s">
        <v>28</v>
      </c>
      <c r="B4">
        <v>2</v>
      </c>
      <c r="C4">
        <v>3.0208140243399577</v>
      </c>
      <c r="D4" t="s">
        <v>36</v>
      </c>
      <c r="E4" t="s">
        <v>28</v>
      </c>
      <c r="F4">
        <v>2</v>
      </c>
      <c r="G4">
        <v>3.0208140243399577</v>
      </c>
      <c r="H4" t="s">
        <v>36</v>
      </c>
      <c r="I4" t="s">
        <v>28</v>
      </c>
      <c r="J4">
        <v>2</v>
      </c>
      <c r="K4">
        <v>3.0208140243399577</v>
      </c>
      <c r="L4" t="s">
        <v>36</v>
      </c>
      <c r="M4" t="s">
        <v>28</v>
      </c>
      <c r="N4">
        <v>2</v>
      </c>
      <c r="O4">
        <v>3.0208140243399577</v>
      </c>
      <c r="P4" t="s">
        <v>36</v>
      </c>
      <c r="Q4" t="s">
        <v>28</v>
      </c>
      <c r="R4">
        <v>2</v>
      </c>
      <c r="S4">
        <v>3.0208140243399577</v>
      </c>
      <c r="T4" t="s">
        <v>36</v>
      </c>
      <c r="U4" t="s">
        <v>28</v>
      </c>
      <c r="V4">
        <v>2</v>
      </c>
      <c r="W4">
        <v>3.0208140243399577</v>
      </c>
      <c r="X4" t="s">
        <v>36</v>
      </c>
    </row>
    <row r="5" spans="1:24" x14ac:dyDescent="0.2">
      <c r="A5" t="s">
        <v>28</v>
      </c>
      <c r="B5">
        <v>3</v>
      </c>
      <c r="C5">
        <v>6.3130271162864666</v>
      </c>
      <c r="D5" t="s">
        <v>37</v>
      </c>
      <c r="E5" t="s">
        <v>28</v>
      </c>
      <c r="F5">
        <v>3</v>
      </c>
      <c r="G5">
        <v>6.3130271162864666</v>
      </c>
      <c r="H5" t="s">
        <v>37</v>
      </c>
      <c r="I5" t="s">
        <v>28</v>
      </c>
      <c r="J5">
        <v>3</v>
      </c>
      <c r="K5">
        <v>6.3130271162864666</v>
      </c>
      <c r="L5" t="s">
        <v>37</v>
      </c>
      <c r="M5" t="s">
        <v>28</v>
      </c>
      <c r="N5">
        <v>3</v>
      </c>
      <c r="O5">
        <v>6.3130271162864666</v>
      </c>
      <c r="P5" t="s">
        <v>37</v>
      </c>
      <c r="Q5" t="s">
        <v>28</v>
      </c>
      <c r="R5">
        <v>3</v>
      </c>
      <c r="S5">
        <v>6.3130271162864666</v>
      </c>
      <c r="T5" t="s">
        <v>37</v>
      </c>
      <c r="U5" t="s">
        <v>28</v>
      </c>
      <c r="V5">
        <v>3</v>
      </c>
      <c r="W5">
        <v>6.3130271162864666</v>
      </c>
      <c r="X5" t="s">
        <v>37</v>
      </c>
    </row>
    <row r="6" spans="1:24" x14ac:dyDescent="0.2">
      <c r="A6" t="s">
        <v>28</v>
      </c>
      <c r="B6">
        <v>4</v>
      </c>
      <c r="C6">
        <v>6.6084350898461048</v>
      </c>
      <c r="D6" t="s">
        <v>38</v>
      </c>
      <c r="E6" t="s">
        <v>28</v>
      </c>
      <c r="F6">
        <v>4</v>
      </c>
      <c r="G6">
        <v>6.6084350898461048</v>
      </c>
      <c r="H6" t="s">
        <v>38</v>
      </c>
      <c r="I6" t="s">
        <v>28</v>
      </c>
      <c r="J6">
        <v>4</v>
      </c>
      <c r="K6">
        <v>6.6084350898461048</v>
      </c>
      <c r="L6" t="s">
        <v>38</v>
      </c>
      <c r="M6" t="s">
        <v>28</v>
      </c>
      <c r="N6">
        <v>4</v>
      </c>
      <c r="O6">
        <v>6.6084350898461048</v>
      </c>
      <c r="P6" t="s">
        <v>38</v>
      </c>
      <c r="Q6" t="s">
        <v>28</v>
      </c>
      <c r="R6">
        <v>4</v>
      </c>
      <c r="S6">
        <v>6.6084350898461048</v>
      </c>
      <c r="T6" t="s">
        <v>38</v>
      </c>
      <c r="U6" t="s">
        <v>28</v>
      </c>
      <c r="V6">
        <v>4</v>
      </c>
      <c r="W6">
        <v>6.6084350898461048</v>
      </c>
      <c r="X6" t="s">
        <v>38</v>
      </c>
    </row>
    <row r="7" spans="1:24" x14ac:dyDescent="0.2">
      <c r="A7" t="s">
        <v>28</v>
      </c>
      <c r="B7">
        <v>5</v>
      </c>
      <c r="C7">
        <v>10.138374905981689</v>
      </c>
      <c r="D7" t="s">
        <v>39</v>
      </c>
      <c r="E7" t="s">
        <v>28</v>
      </c>
      <c r="F7">
        <v>5</v>
      </c>
      <c r="G7">
        <v>10.138374905981689</v>
      </c>
      <c r="H7" t="s">
        <v>39</v>
      </c>
      <c r="I7" t="s">
        <v>28</v>
      </c>
      <c r="J7">
        <v>5</v>
      </c>
      <c r="K7">
        <v>10.138374905981689</v>
      </c>
      <c r="L7" t="s">
        <v>39</v>
      </c>
      <c r="M7" t="s">
        <v>28</v>
      </c>
      <c r="N7">
        <v>5</v>
      </c>
      <c r="O7">
        <v>10.138374905981689</v>
      </c>
      <c r="P7" t="s">
        <v>39</v>
      </c>
      <c r="Q7" t="s">
        <v>28</v>
      </c>
      <c r="R7">
        <v>5</v>
      </c>
      <c r="S7">
        <v>10.138374905981689</v>
      </c>
      <c r="T7" t="s">
        <v>39</v>
      </c>
      <c r="U7" t="s">
        <v>28</v>
      </c>
      <c r="V7">
        <v>5</v>
      </c>
      <c r="W7">
        <v>10.138374905981689</v>
      </c>
      <c r="X7" t="s">
        <v>39</v>
      </c>
    </row>
    <row r="8" spans="1:24" x14ac:dyDescent="0.2">
      <c r="A8" t="s">
        <v>28</v>
      </c>
      <c r="B8">
        <v>6</v>
      </c>
      <c r="C8">
        <v>12.930826459431195</v>
      </c>
      <c r="D8" t="s">
        <v>40</v>
      </c>
      <c r="E8" t="s">
        <v>28</v>
      </c>
      <c r="F8">
        <v>6</v>
      </c>
      <c r="G8">
        <v>12.930826459431195</v>
      </c>
      <c r="H8" t="s">
        <v>40</v>
      </c>
      <c r="I8" t="s">
        <v>28</v>
      </c>
      <c r="J8">
        <v>6</v>
      </c>
      <c r="K8">
        <v>12.930826459431195</v>
      </c>
      <c r="L8" t="s">
        <v>40</v>
      </c>
      <c r="M8" t="s">
        <v>28</v>
      </c>
      <c r="N8">
        <v>6</v>
      </c>
      <c r="O8">
        <v>12.930826459431195</v>
      </c>
      <c r="P8" t="s">
        <v>40</v>
      </c>
      <c r="Q8" t="s">
        <v>28</v>
      </c>
      <c r="R8">
        <v>6</v>
      </c>
      <c r="S8">
        <v>12.930826459431195</v>
      </c>
      <c r="T8" t="s">
        <v>40</v>
      </c>
      <c r="U8" t="s">
        <v>28</v>
      </c>
      <c r="V8">
        <v>6</v>
      </c>
      <c r="W8">
        <v>12.930826459431195</v>
      </c>
      <c r="X8" t="s">
        <v>40</v>
      </c>
    </row>
    <row r="9" spans="1:24" x14ac:dyDescent="0.2">
      <c r="A9" t="s">
        <v>28</v>
      </c>
      <c r="B9">
        <v>7</v>
      </c>
      <c r="C9">
        <v>17.757678102963901</v>
      </c>
      <c r="D9" t="s">
        <v>41</v>
      </c>
      <c r="E9" t="s">
        <v>28</v>
      </c>
      <c r="F9">
        <v>7</v>
      </c>
      <c r="G9">
        <v>17.757678102963901</v>
      </c>
      <c r="H9" t="s">
        <v>41</v>
      </c>
      <c r="I9" t="s">
        <v>28</v>
      </c>
      <c r="J9">
        <v>7</v>
      </c>
      <c r="K9">
        <v>17.757678102963901</v>
      </c>
      <c r="L9" t="s">
        <v>41</v>
      </c>
      <c r="M9" t="s">
        <v>28</v>
      </c>
      <c r="N9">
        <v>7</v>
      </c>
      <c r="O9">
        <v>17.757678102963901</v>
      </c>
      <c r="P9" t="s">
        <v>41</v>
      </c>
      <c r="Q9" t="s">
        <v>28</v>
      </c>
      <c r="R9">
        <v>7</v>
      </c>
      <c r="S9">
        <v>17.757678102963901</v>
      </c>
      <c r="T9" t="s">
        <v>41</v>
      </c>
      <c r="U9" t="s">
        <v>28</v>
      </c>
      <c r="V9">
        <v>7</v>
      </c>
      <c r="W9">
        <v>17.757678102963901</v>
      </c>
      <c r="X9" t="s">
        <v>41</v>
      </c>
    </row>
    <row r="10" spans="1:24" x14ac:dyDescent="0.2">
      <c r="A10" t="s">
        <v>28</v>
      </c>
      <c r="B10">
        <v>8</v>
      </c>
      <c r="C10">
        <v>0</v>
      </c>
      <c r="D10" t="s">
        <v>42</v>
      </c>
      <c r="E10" t="s">
        <v>28</v>
      </c>
      <c r="F10">
        <v>8</v>
      </c>
      <c r="G10">
        <v>0</v>
      </c>
      <c r="H10" t="s">
        <v>42</v>
      </c>
      <c r="I10" t="s">
        <v>28</v>
      </c>
      <c r="J10">
        <v>8</v>
      </c>
      <c r="K10">
        <v>0</v>
      </c>
      <c r="L10" t="s">
        <v>42</v>
      </c>
      <c r="M10" t="s">
        <v>28</v>
      </c>
      <c r="N10">
        <v>8</v>
      </c>
      <c r="O10">
        <v>0</v>
      </c>
      <c r="P10" t="s">
        <v>42</v>
      </c>
      <c r="Q10" t="s">
        <v>28</v>
      </c>
      <c r="R10">
        <v>8</v>
      </c>
      <c r="S10">
        <v>0</v>
      </c>
      <c r="T10" t="s">
        <v>104</v>
      </c>
      <c r="U10" t="s">
        <v>28</v>
      </c>
      <c r="V10">
        <v>8</v>
      </c>
      <c r="W10">
        <v>0</v>
      </c>
      <c r="X10" t="s">
        <v>104</v>
      </c>
    </row>
    <row r="11" spans="1:24" x14ac:dyDescent="0.2">
      <c r="A11" t="s">
        <v>28</v>
      </c>
      <c r="B11">
        <v>9</v>
      </c>
      <c r="C11">
        <v>0.76469286409661885</v>
      </c>
      <c r="D11" t="s">
        <v>43</v>
      </c>
      <c r="E11" t="s">
        <v>28</v>
      </c>
      <c r="F11">
        <v>9</v>
      </c>
      <c r="G11">
        <v>0.76469286409661885</v>
      </c>
      <c r="H11" t="s">
        <v>43</v>
      </c>
      <c r="I11" t="s">
        <v>28</v>
      </c>
      <c r="J11">
        <v>9</v>
      </c>
      <c r="K11">
        <v>0.76469286409661885</v>
      </c>
      <c r="L11" t="s">
        <v>43</v>
      </c>
      <c r="M11" t="s">
        <v>28</v>
      </c>
      <c r="N11">
        <v>9</v>
      </c>
      <c r="O11">
        <v>0.76469286409661885</v>
      </c>
      <c r="P11" t="s">
        <v>43</v>
      </c>
      <c r="Q11" t="s">
        <v>28</v>
      </c>
      <c r="R11">
        <v>9</v>
      </c>
      <c r="S11">
        <v>0.76469286409661885</v>
      </c>
      <c r="T11" t="s">
        <v>43</v>
      </c>
      <c r="U11" t="s">
        <v>28</v>
      </c>
      <c r="V11">
        <v>9</v>
      </c>
      <c r="W11">
        <v>0.76469286409661885</v>
      </c>
      <c r="X11" t="s">
        <v>43</v>
      </c>
    </row>
    <row r="12" spans="1:24" x14ac:dyDescent="0.2">
      <c r="A12" t="s">
        <v>28</v>
      </c>
      <c r="B12">
        <v>10</v>
      </c>
      <c r="C12">
        <v>1.9596214861950918</v>
      </c>
      <c r="D12" t="s">
        <v>51</v>
      </c>
      <c r="E12" t="s">
        <v>28</v>
      </c>
      <c r="F12">
        <v>10</v>
      </c>
      <c r="G12">
        <v>1.9596214861950918</v>
      </c>
      <c r="H12" t="s">
        <v>51</v>
      </c>
      <c r="I12" t="s">
        <v>28</v>
      </c>
      <c r="J12">
        <v>10</v>
      </c>
      <c r="K12">
        <v>1.9596214861950918</v>
      </c>
      <c r="L12" t="s">
        <v>51</v>
      </c>
      <c r="M12" t="s">
        <v>28</v>
      </c>
      <c r="N12">
        <v>10</v>
      </c>
      <c r="O12">
        <v>1.9596214861950918</v>
      </c>
      <c r="P12" t="s">
        <v>51</v>
      </c>
      <c r="Q12" t="s">
        <v>28</v>
      </c>
      <c r="R12">
        <v>10</v>
      </c>
      <c r="S12">
        <v>1.9596214861950918</v>
      </c>
      <c r="T12" t="s">
        <v>51</v>
      </c>
      <c r="U12" t="s">
        <v>28</v>
      </c>
      <c r="V12">
        <v>10</v>
      </c>
      <c r="W12">
        <v>1.9596214861950918</v>
      </c>
      <c r="X12" t="s">
        <v>51</v>
      </c>
    </row>
    <row r="13" spans="1:24" x14ac:dyDescent="0.2">
      <c r="A13" t="s">
        <v>28</v>
      </c>
      <c r="B13">
        <v>11</v>
      </c>
      <c r="C13">
        <v>3.0821211956854651</v>
      </c>
      <c r="D13" t="s">
        <v>45</v>
      </c>
      <c r="E13" t="s">
        <v>28</v>
      </c>
      <c r="F13">
        <v>11</v>
      </c>
      <c r="G13">
        <v>3.0821211956854651</v>
      </c>
      <c r="H13" t="s">
        <v>45</v>
      </c>
      <c r="I13" t="s">
        <v>28</v>
      </c>
      <c r="J13">
        <v>11</v>
      </c>
      <c r="K13">
        <v>3.0821211956854651</v>
      </c>
      <c r="L13" t="s">
        <v>45</v>
      </c>
      <c r="M13" t="s">
        <v>28</v>
      </c>
      <c r="N13">
        <v>11</v>
      </c>
      <c r="O13">
        <v>3.0821211956854651</v>
      </c>
      <c r="P13" t="s">
        <v>45</v>
      </c>
      <c r="Q13" t="s">
        <v>28</v>
      </c>
      <c r="R13">
        <v>11</v>
      </c>
      <c r="S13">
        <v>3.0821211956854651</v>
      </c>
      <c r="T13" t="s">
        <v>45</v>
      </c>
      <c r="U13" t="s">
        <v>28</v>
      </c>
      <c r="V13">
        <v>11</v>
      </c>
      <c r="W13">
        <v>3.0821211956854651</v>
      </c>
      <c r="X13" t="s">
        <v>45</v>
      </c>
    </row>
    <row r="14" spans="1:24" x14ac:dyDescent="0.2">
      <c r="A14" t="s">
        <v>28</v>
      </c>
      <c r="B14">
        <v>12</v>
      </c>
      <c r="C14">
        <v>5.3950413671909931</v>
      </c>
      <c r="D14" t="s">
        <v>46</v>
      </c>
      <c r="E14" t="s">
        <v>28</v>
      </c>
      <c r="F14">
        <v>12</v>
      </c>
      <c r="G14">
        <v>5.3950413671909931</v>
      </c>
      <c r="H14" t="s">
        <v>46</v>
      </c>
      <c r="I14" t="s">
        <v>28</v>
      </c>
      <c r="J14">
        <v>12</v>
      </c>
      <c r="K14">
        <v>5.3950413671909931</v>
      </c>
      <c r="L14" t="s">
        <v>46</v>
      </c>
      <c r="M14" t="s">
        <v>28</v>
      </c>
      <c r="N14">
        <v>12</v>
      </c>
      <c r="O14">
        <v>5.3950413671909931</v>
      </c>
      <c r="P14" t="s">
        <v>46</v>
      </c>
      <c r="Q14" t="s">
        <v>28</v>
      </c>
      <c r="R14">
        <v>12</v>
      </c>
      <c r="S14">
        <v>5.3950413671909931</v>
      </c>
      <c r="T14" t="s">
        <v>46</v>
      </c>
      <c r="U14" t="s">
        <v>28</v>
      </c>
      <c r="V14">
        <v>12</v>
      </c>
      <c r="W14">
        <v>5.3950413671909931</v>
      </c>
      <c r="X14" t="s">
        <v>46</v>
      </c>
    </row>
    <row r="15" spans="1:24" x14ac:dyDescent="0.2">
      <c r="A15" t="s">
        <v>28</v>
      </c>
      <c r="B15">
        <v>13</v>
      </c>
      <c r="C15">
        <v>7.0589921036761591</v>
      </c>
      <c r="D15" t="s">
        <v>47</v>
      </c>
      <c r="E15" t="s">
        <v>28</v>
      </c>
      <c r="F15">
        <v>13</v>
      </c>
      <c r="G15">
        <v>7.0589921036761591</v>
      </c>
      <c r="H15" t="s">
        <v>99</v>
      </c>
      <c r="I15" t="s">
        <v>28</v>
      </c>
      <c r="J15">
        <v>13</v>
      </c>
      <c r="K15">
        <v>7.0589921036761591</v>
      </c>
      <c r="L15" t="s">
        <v>50</v>
      </c>
      <c r="M15" t="s">
        <v>28</v>
      </c>
      <c r="N15">
        <v>13</v>
      </c>
      <c r="O15">
        <v>7.0589921036761591</v>
      </c>
      <c r="P15" t="s">
        <v>99</v>
      </c>
      <c r="Q15" t="s">
        <v>28</v>
      </c>
      <c r="R15">
        <v>13</v>
      </c>
      <c r="S15">
        <v>7.0589921036761591</v>
      </c>
      <c r="T15" t="s">
        <v>99</v>
      </c>
      <c r="U15" t="s">
        <v>28</v>
      </c>
      <c r="V15">
        <v>13</v>
      </c>
      <c r="W15">
        <v>7.0589921036761591</v>
      </c>
      <c r="X15" t="s">
        <v>47</v>
      </c>
    </row>
    <row r="16" spans="1:24" x14ac:dyDescent="0.2">
      <c r="A16" t="s">
        <v>28</v>
      </c>
      <c r="B16">
        <v>14</v>
      </c>
      <c r="C16">
        <v>10.754697028781354</v>
      </c>
      <c r="D16" t="s">
        <v>48</v>
      </c>
      <c r="E16" t="s">
        <v>28</v>
      </c>
      <c r="F16">
        <v>14</v>
      </c>
      <c r="G16">
        <v>10.754697028781354</v>
      </c>
      <c r="H16" t="s">
        <v>48</v>
      </c>
      <c r="I16" t="s">
        <v>28</v>
      </c>
      <c r="J16">
        <v>14</v>
      </c>
      <c r="K16">
        <v>10.754697028781354</v>
      </c>
      <c r="L16" t="s">
        <v>48</v>
      </c>
      <c r="M16" t="s">
        <v>28</v>
      </c>
      <c r="N16">
        <v>14</v>
      </c>
      <c r="O16">
        <v>10.754697028781354</v>
      </c>
      <c r="P16" t="s">
        <v>48</v>
      </c>
      <c r="Q16" t="s">
        <v>28</v>
      </c>
      <c r="R16">
        <v>14</v>
      </c>
      <c r="S16">
        <v>10.754697028781354</v>
      </c>
      <c r="T16" t="s">
        <v>48</v>
      </c>
      <c r="U16" t="s">
        <v>28</v>
      </c>
      <c r="V16">
        <v>14</v>
      </c>
      <c r="W16">
        <v>10.754697028781354</v>
      </c>
      <c r="X16" t="s">
        <v>48</v>
      </c>
    </row>
    <row r="17" spans="1:24" x14ac:dyDescent="0.2">
      <c r="A17" t="s">
        <v>28</v>
      </c>
      <c r="B17">
        <v>15</v>
      </c>
      <c r="C17">
        <v>13.41166557943102</v>
      </c>
      <c r="D17" t="s">
        <v>49</v>
      </c>
      <c r="E17" t="s">
        <v>28</v>
      </c>
      <c r="F17">
        <v>15</v>
      </c>
      <c r="G17">
        <v>13.41166557943102</v>
      </c>
      <c r="H17" t="s">
        <v>49</v>
      </c>
      <c r="I17" t="s">
        <v>28</v>
      </c>
      <c r="J17">
        <v>15</v>
      </c>
      <c r="K17">
        <v>13.41166557943102</v>
      </c>
      <c r="L17" t="s">
        <v>49</v>
      </c>
      <c r="M17" t="s">
        <v>28</v>
      </c>
      <c r="N17">
        <v>15</v>
      </c>
      <c r="O17">
        <v>13.41166557943102</v>
      </c>
      <c r="P17" t="s">
        <v>49</v>
      </c>
      <c r="Q17" t="s">
        <v>28</v>
      </c>
      <c r="R17">
        <v>15</v>
      </c>
      <c r="S17">
        <v>13.41166557943102</v>
      </c>
      <c r="T17" t="s">
        <v>49</v>
      </c>
      <c r="U17" t="s">
        <v>28</v>
      </c>
      <c r="V17">
        <v>15</v>
      </c>
      <c r="W17">
        <v>13.41166557943102</v>
      </c>
      <c r="X17" t="s">
        <v>49</v>
      </c>
    </row>
    <row r="18" spans="1:24" x14ac:dyDescent="0.2">
      <c r="A18" t="s">
        <v>28</v>
      </c>
      <c r="B18">
        <v>16</v>
      </c>
      <c r="C18">
        <v>14.928429659942218</v>
      </c>
      <c r="D18" t="s">
        <v>55</v>
      </c>
      <c r="E18" t="s">
        <v>28</v>
      </c>
      <c r="F18">
        <v>16</v>
      </c>
      <c r="G18">
        <v>14.928429659942218</v>
      </c>
      <c r="H18" t="s">
        <v>55</v>
      </c>
      <c r="I18" t="s">
        <v>28</v>
      </c>
      <c r="J18">
        <v>16</v>
      </c>
      <c r="K18">
        <v>14.928429659942218</v>
      </c>
      <c r="L18" t="s">
        <v>55</v>
      </c>
      <c r="M18" t="s">
        <v>28</v>
      </c>
      <c r="N18">
        <v>16</v>
      </c>
      <c r="O18">
        <v>14.928429659942218</v>
      </c>
      <c r="P18" t="s">
        <v>55</v>
      </c>
      <c r="Q18" t="s">
        <v>28</v>
      </c>
      <c r="R18">
        <v>16</v>
      </c>
      <c r="S18">
        <v>14.928429659942218</v>
      </c>
      <c r="T18" t="s">
        <v>55</v>
      </c>
      <c r="U18" t="s">
        <v>28</v>
      </c>
      <c r="V18">
        <v>16</v>
      </c>
      <c r="W18">
        <v>14.928429659942218</v>
      </c>
      <c r="X18" t="s">
        <v>55</v>
      </c>
    </row>
    <row r="19" spans="1:24" x14ac:dyDescent="0.2">
      <c r="A19" t="s">
        <v>28</v>
      </c>
      <c r="B19">
        <v>17</v>
      </c>
      <c r="C19">
        <v>16.294758893775477</v>
      </c>
      <c r="D19" t="s">
        <v>56</v>
      </c>
      <c r="E19" t="s">
        <v>28</v>
      </c>
      <c r="F19">
        <v>17</v>
      </c>
      <c r="G19">
        <v>16.294758893775477</v>
      </c>
      <c r="H19" t="s">
        <v>56</v>
      </c>
      <c r="I19" t="s">
        <v>28</v>
      </c>
      <c r="J19">
        <v>17</v>
      </c>
      <c r="K19">
        <v>16.294758893775477</v>
      </c>
      <c r="L19" t="s">
        <v>56</v>
      </c>
      <c r="M19" t="s">
        <v>28</v>
      </c>
      <c r="N19">
        <v>17</v>
      </c>
      <c r="O19">
        <v>16.294758893775477</v>
      </c>
      <c r="P19" t="s">
        <v>56</v>
      </c>
      <c r="Q19" t="s">
        <v>28</v>
      </c>
      <c r="R19">
        <v>17</v>
      </c>
      <c r="S19">
        <v>16.294758893775477</v>
      </c>
      <c r="T19" t="s">
        <v>56</v>
      </c>
      <c r="U19" t="s">
        <v>28</v>
      </c>
      <c r="V19">
        <v>17</v>
      </c>
      <c r="W19">
        <v>16.294758893775477</v>
      </c>
      <c r="X19" t="s">
        <v>56</v>
      </c>
    </row>
    <row r="20" spans="1:24" x14ac:dyDescent="0.2">
      <c r="A20" t="s">
        <v>28</v>
      </c>
      <c r="B20">
        <v>18</v>
      </c>
      <c r="C20">
        <v>17.502032811175077</v>
      </c>
      <c r="D20" t="s">
        <v>57</v>
      </c>
      <c r="E20" t="s">
        <v>28</v>
      </c>
      <c r="F20">
        <v>18</v>
      </c>
      <c r="G20">
        <v>17.502032811175077</v>
      </c>
      <c r="H20" t="s">
        <v>57</v>
      </c>
      <c r="I20" t="s">
        <v>28</v>
      </c>
      <c r="J20">
        <v>18</v>
      </c>
      <c r="K20">
        <v>17.502032811175077</v>
      </c>
      <c r="L20" t="s">
        <v>57</v>
      </c>
      <c r="M20" t="s">
        <v>28</v>
      </c>
      <c r="N20">
        <v>18</v>
      </c>
      <c r="O20">
        <v>17.502032811175077</v>
      </c>
      <c r="P20" t="s">
        <v>57</v>
      </c>
      <c r="Q20" t="s">
        <v>28</v>
      </c>
      <c r="R20">
        <v>18</v>
      </c>
      <c r="S20">
        <v>17.502032811175077</v>
      </c>
      <c r="T20" t="s">
        <v>57</v>
      </c>
      <c r="U20" t="s">
        <v>28</v>
      </c>
      <c r="V20">
        <v>18</v>
      </c>
      <c r="W20">
        <v>17.502032811175077</v>
      </c>
      <c r="X20" t="s">
        <v>57</v>
      </c>
    </row>
    <row r="21" spans="1:24" x14ac:dyDescent="0.2">
      <c r="A21" t="s">
        <v>28</v>
      </c>
      <c r="B21">
        <v>19</v>
      </c>
      <c r="C21">
        <v>23.425490493643718</v>
      </c>
      <c r="D21" t="s">
        <v>58</v>
      </c>
      <c r="E21" t="s">
        <v>28</v>
      </c>
      <c r="F21">
        <v>19</v>
      </c>
      <c r="G21">
        <v>23.425490493643718</v>
      </c>
      <c r="H21" t="s">
        <v>58</v>
      </c>
      <c r="I21" t="s">
        <v>28</v>
      </c>
      <c r="J21">
        <v>19</v>
      </c>
      <c r="K21">
        <v>23.425490493643718</v>
      </c>
      <c r="L21" t="s">
        <v>58</v>
      </c>
      <c r="M21" t="s">
        <v>28</v>
      </c>
      <c r="N21">
        <v>19</v>
      </c>
      <c r="O21">
        <v>23.425490493643718</v>
      </c>
      <c r="P21" t="s">
        <v>58</v>
      </c>
      <c r="Q21" t="s">
        <v>28</v>
      </c>
      <c r="R21">
        <v>19</v>
      </c>
      <c r="S21">
        <v>23.425490493643718</v>
      </c>
      <c r="T21" t="s">
        <v>58</v>
      </c>
      <c r="U21" t="s">
        <v>28</v>
      </c>
      <c r="V21">
        <v>19</v>
      </c>
      <c r="W21">
        <v>23.425490493643718</v>
      </c>
      <c r="X21" t="s">
        <v>58</v>
      </c>
    </row>
    <row r="22" spans="1:24" x14ac:dyDescent="0.2">
      <c r="A22" t="s">
        <v>28</v>
      </c>
      <c r="B22">
        <v>20</v>
      </c>
      <c r="C22">
        <v>25.054955256133134</v>
      </c>
      <c r="D22" t="s">
        <v>59</v>
      </c>
      <c r="E22" t="s">
        <v>28</v>
      </c>
      <c r="F22">
        <v>20</v>
      </c>
      <c r="G22">
        <v>25.054955256133134</v>
      </c>
      <c r="H22" t="s">
        <v>59</v>
      </c>
      <c r="I22" t="s">
        <v>28</v>
      </c>
      <c r="J22">
        <v>20</v>
      </c>
      <c r="K22">
        <v>25.054955256133134</v>
      </c>
      <c r="L22" t="s">
        <v>59</v>
      </c>
      <c r="M22" t="s">
        <v>28</v>
      </c>
      <c r="N22">
        <v>20</v>
      </c>
      <c r="O22">
        <v>25.054955256133134</v>
      </c>
      <c r="P22" t="s">
        <v>59</v>
      </c>
      <c r="Q22" t="s">
        <v>28</v>
      </c>
      <c r="R22">
        <v>20</v>
      </c>
      <c r="S22">
        <v>25.054955256133134</v>
      </c>
      <c r="T22" t="s">
        <v>59</v>
      </c>
      <c r="U22" t="s">
        <v>28</v>
      </c>
      <c r="V22">
        <v>20</v>
      </c>
      <c r="W22">
        <v>25.054955256133134</v>
      </c>
      <c r="X22" t="s">
        <v>59</v>
      </c>
    </row>
    <row r="23" spans="1:24" x14ac:dyDescent="0.2">
      <c r="A23" t="s">
        <v>28</v>
      </c>
      <c r="B23">
        <v>21</v>
      </c>
      <c r="C23">
        <v>26.020824752841087</v>
      </c>
      <c r="D23" t="s">
        <v>60</v>
      </c>
      <c r="E23" t="s">
        <v>28</v>
      </c>
      <c r="F23">
        <v>21</v>
      </c>
      <c r="G23">
        <v>26.020824752841087</v>
      </c>
      <c r="H23" t="s">
        <v>60</v>
      </c>
      <c r="I23" t="s">
        <v>28</v>
      </c>
      <c r="J23">
        <v>21</v>
      </c>
      <c r="K23">
        <v>26.020824752841087</v>
      </c>
      <c r="L23" t="s">
        <v>60</v>
      </c>
      <c r="M23" t="s">
        <v>28</v>
      </c>
      <c r="N23">
        <v>21</v>
      </c>
      <c r="O23">
        <v>26.020824752841087</v>
      </c>
      <c r="P23" t="s">
        <v>60</v>
      </c>
      <c r="Q23" t="s">
        <v>28</v>
      </c>
      <c r="R23">
        <v>21</v>
      </c>
      <c r="S23">
        <v>26.020824752841087</v>
      </c>
      <c r="T23" t="s">
        <v>60</v>
      </c>
      <c r="U23" t="s">
        <v>28</v>
      </c>
      <c r="V23">
        <v>21</v>
      </c>
      <c r="W23">
        <v>26.020824752841087</v>
      </c>
      <c r="X23" t="s">
        <v>60</v>
      </c>
    </row>
    <row r="24" spans="1:24" x14ac:dyDescent="0.2">
      <c r="A24" t="s">
        <v>28</v>
      </c>
      <c r="B24">
        <v>22</v>
      </c>
      <c r="C24">
        <v>27.334018816571444</v>
      </c>
      <c r="D24" t="s">
        <v>61</v>
      </c>
      <c r="E24" t="s">
        <v>28</v>
      </c>
      <c r="F24">
        <v>22</v>
      </c>
      <c r="G24">
        <v>27.334018816571444</v>
      </c>
      <c r="H24" t="s">
        <v>61</v>
      </c>
      <c r="I24" t="s">
        <v>28</v>
      </c>
      <c r="J24">
        <v>22</v>
      </c>
      <c r="K24">
        <v>27.334018816571444</v>
      </c>
      <c r="L24" t="s">
        <v>61</v>
      </c>
      <c r="M24" t="s">
        <v>28</v>
      </c>
      <c r="N24">
        <v>22</v>
      </c>
      <c r="O24">
        <v>27.334018816571444</v>
      </c>
      <c r="P24" t="s">
        <v>61</v>
      </c>
      <c r="Q24" t="s">
        <v>28</v>
      </c>
      <c r="R24">
        <v>22</v>
      </c>
      <c r="S24">
        <v>27.334018816571444</v>
      </c>
      <c r="T24" t="s">
        <v>61</v>
      </c>
      <c r="U24" t="s">
        <v>28</v>
      </c>
      <c r="V24">
        <v>22</v>
      </c>
      <c r="W24">
        <v>27.334018816571444</v>
      </c>
      <c r="X24" t="s">
        <v>61</v>
      </c>
    </row>
    <row r="25" spans="1:24" x14ac:dyDescent="0.2">
      <c r="A25" t="s">
        <v>28</v>
      </c>
      <c r="B25">
        <v>23</v>
      </c>
      <c r="C25">
        <v>29.956399538294292</v>
      </c>
      <c r="D25" t="s">
        <v>80</v>
      </c>
      <c r="E25" t="s">
        <v>28</v>
      </c>
      <c r="F25">
        <v>23</v>
      </c>
      <c r="G25">
        <v>29.956399538294292</v>
      </c>
      <c r="H25" t="s">
        <v>80</v>
      </c>
      <c r="I25" t="s">
        <v>28</v>
      </c>
      <c r="J25">
        <v>23</v>
      </c>
      <c r="K25">
        <v>29.956399538294292</v>
      </c>
      <c r="L25" t="s">
        <v>80</v>
      </c>
      <c r="M25" t="s">
        <v>28</v>
      </c>
      <c r="N25">
        <v>23</v>
      </c>
      <c r="O25">
        <v>29.956399538294292</v>
      </c>
      <c r="P25" t="s">
        <v>80</v>
      </c>
      <c r="Q25" t="s">
        <v>28</v>
      </c>
      <c r="R25">
        <v>23</v>
      </c>
      <c r="S25">
        <v>29.956399538294292</v>
      </c>
      <c r="T25" t="s">
        <v>80</v>
      </c>
      <c r="U25" t="s">
        <v>28</v>
      </c>
      <c r="V25">
        <v>23</v>
      </c>
      <c r="W25">
        <v>29.956399538294292</v>
      </c>
      <c r="X25" t="s">
        <v>80</v>
      </c>
    </row>
    <row r="26" spans="1:24" x14ac:dyDescent="0.2">
      <c r="A26" t="s">
        <v>28</v>
      </c>
      <c r="B26">
        <v>24</v>
      </c>
      <c r="C26">
        <v>34.385061999885075</v>
      </c>
      <c r="D26" t="s">
        <v>63</v>
      </c>
      <c r="E26" t="s">
        <v>28</v>
      </c>
      <c r="F26">
        <v>24</v>
      </c>
      <c r="G26">
        <v>34.385061999885075</v>
      </c>
      <c r="H26" t="s">
        <v>63</v>
      </c>
      <c r="I26" t="s">
        <v>28</v>
      </c>
      <c r="J26">
        <v>24</v>
      </c>
      <c r="K26">
        <v>34.385061999885075</v>
      </c>
      <c r="L26" t="s">
        <v>63</v>
      </c>
      <c r="M26" t="s">
        <v>28</v>
      </c>
      <c r="N26">
        <v>24</v>
      </c>
      <c r="O26">
        <v>34.385061999885075</v>
      </c>
      <c r="P26" t="s">
        <v>63</v>
      </c>
      <c r="Q26" t="s">
        <v>28</v>
      </c>
      <c r="R26">
        <v>24</v>
      </c>
      <c r="S26">
        <v>34.385061999885075</v>
      </c>
      <c r="T26" t="s">
        <v>63</v>
      </c>
      <c r="U26" t="s">
        <v>28</v>
      </c>
      <c r="V26">
        <v>24</v>
      </c>
      <c r="W26">
        <v>34.385061999885075</v>
      </c>
      <c r="X26" t="s">
        <v>79</v>
      </c>
    </row>
    <row r="27" spans="1:24" x14ac:dyDescent="0.2">
      <c r="A27" t="s">
        <v>28</v>
      </c>
      <c r="B27">
        <v>25</v>
      </c>
      <c r="C27">
        <v>37.316954101578659</v>
      </c>
      <c r="D27" t="s">
        <v>64</v>
      </c>
      <c r="E27" t="s">
        <v>28</v>
      </c>
      <c r="F27">
        <v>25</v>
      </c>
      <c r="G27">
        <v>37.316954101578659</v>
      </c>
      <c r="H27" t="s">
        <v>64</v>
      </c>
      <c r="I27" t="s">
        <v>28</v>
      </c>
      <c r="J27">
        <v>25</v>
      </c>
      <c r="K27">
        <v>37.316954101578659</v>
      </c>
      <c r="L27" t="s">
        <v>64</v>
      </c>
      <c r="M27" t="s">
        <v>28</v>
      </c>
      <c r="N27">
        <v>25</v>
      </c>
      <c r="O27">
        <v>37.316954101578659</v>
      </c>
      <c r="P27" t="s">
        <v>64</v>
      </c>
      <c r="Q27" t="s">
        <v>28</v>
      </c>
      <c r="R27">
        <v>25</v>
      </c>
      <c r="S27">
        <v>37.316954101578659</v>
      </c>
      <c r="T27" t="s">
        <v>64</v>
      </c>
      <c r="U27" t="s">
        <v>28</v>
      </c>
      <c r="V27">
        <v>25</v>
      </c>
      <c r="W27">
        <v>37.316954101578659</v>
      </c>
      <c r="X27" t="s">
        <v>64</v>
      </c>
    </row>
    <row r="28" spans="1:24" x14ac:dyDescent="0.2">
      <c r="A28" t="s">
        <v>28</v>
      </c>
      <c r="B28">
        <v>26</v>
      </c>
      <c r="C28">
        <v>40.645419132935174</v>
      </c>
      <c r="D28" t="s">
        <v>65</v>
      </c>
      <c r="E28" t="s">
        <v>28</v>
      </c>
      <c r="F28">
        <v>26</v>
      </c>
      <c r="G28">
        <v>40.645419132935174</v>
      </c>
      <c r="H28" t="s">
        <v>65</v>
      </c>
      <c r="I28" t="s">
        <v>28</v>
      </c>
      <c r="J28">
        <v>26</v>
      </c>
      <c r="K28">
        <v>40.645419132935174</v>
      </c>
      <c r="L28" t="s">
        <v>65</v>
      </c>
      <c r="M28" t="s">
        <v>28</v>
      </c>
      <c r="N28">
        <v>26</v>
      </c>
      <c r="O28">
        <v>40.645419132935174</v>
      </c>
      <c r="P28" t="s">
        <v>102</v>
      </c>
      <c r="Q28" t="s">
        <v>28</v>
      </c>
      <c r="R28">
        <v>26</v>
      </c>
      <c r="S28">
        <v>40.645419132935174</v>
      </c>
      <c r="T28" t="s">
        <v>65</v>
      </c>
      <c r="U28" t="s">
        <v>28</v>
      </c>
      <c r="V28">
        <v>26</v>
      </c>
      <c r="W28">
        <v>40.645419132935174</v>
      </c>
      <c r="X28" t="s">
        <v>65</v>
      </c>
    </row>
    <row r="29" spans="1:24" x14ac:dyDescent="0.2">
      <c r="A29" t="s">
        <v>28</v>
      </c>
      <c r="B29">
        <v>27</v>
      </c>
      <c r="C29">
        <v>47.518874469577668</v>
      </c>
      <c r="D29" t="s">
        <v>66</v>
      </c>
      <c r="E29" t="s">
        <v>28</v>
      </c>
      <c r="F29">
        <v>27</v>
      </c>
      <c r="G29">
        <v>47.518874469577668</v>
      </c>
      <c r="H29" t="s">
        <v>66</v>
      </c>
      <c r="I29" t="s">
        <v>28</v>
      </c>
      <c r="J29">
        <v>27</v>
      </c>
      <c r="K29">
        <v>47.518874469577668</v>
      </c>
      <c r="L29" t="s">
        <v>66</v>
      </c>
      <c r="M29" t="s">
        <v>28</v>
      </c>
      <c r="N29">
        <v>27</v>
      </c>
      <c r="O29">
        <v>47.518874469577668</v>
      </c>
      <c r="P29" t="s">
        <v>66</v>
      </c>
      <c r="Q29" t="s">
        <v>28</v>
      </c>
      <c r="R29">
        <v>27</v>
      </c>
      <c r="S29">
        <v>47.518874469577668</v>
      </c>
      <c r="T29" t="s">
        <v>66</v>
      </c>
      <c r="U29" t="s">
        <v>28</v>
      </c>
      <c r="V29">
        <v>27</v>
      </c>
      <c r="W29">
        <v>47.518874469577668</v>
      </c>
      <c r="X29" t="s">
        <v>66</v>
      </c>
    </row>
    <row r="30" spans="1:24" x14ac:dyDescent="0.2">
      <c r="A30" t="s">
        <v>28</v>
      </c>
      <c r="B30">
        <v>28</v>
      </c>
      <c r="C30">
        <v>47.599706164218311</v>
      </c>
      <c r="D30" t="s">
        <v>67</v>
      </c>
      <c r="E30" t="s">
        <v>28</v>
      </c>
      <c r="F30">
        <v>28</v>
      </c>
      <c r="G30">
        <v>47.599706164218311</v>
      </c>
      <c r="H30" t="s">
        <v>67</v>
      </c>
      <c r="I30" t="s">
        <v>28</v>
      </c>
      <c r="J30">
        <v>28</v>
      </c>
      <c r="K30">
        <v>47.599706164218311</v>
      </c>
      <c r="L30" t="s">
        <v>67</v>
      </c>
      <c r="M30" t="s">
        <v>28</v>
      </c>
      <c r="N30">
        <v>28</v>
      </c>
      <c r="O30">
        <v>47.599706164218311</v>
      </c>
      <c r="P30" t="s">
        <v>67</v>
      </c>
      <c r="Q30" t="s">
        <v>28</v>
      </c>
      <c r="R30">
        <v>28</v>
      </c>
      <c r="S30">
        <v>47.599706164218311</v>
      </c>
      <c r="T30" t="s">
        <v>67</v>
      </c>
      <c r="U30" t="s">
        <v>28</v>
      </c>
      <c r="V30">
        <v>28</v>
      </c>
      <c r="W30">
        <v>47.599706164218311</v>
      </c>
      <c r="X30" t="s">
        <v>67</v>
      </c>
    </row>
    <row r="31" spans="1:24" x14ac:dyDescent="0.2">
      <c r="A31" t="s">
        <v>28</v>
      </c>
      <c r="B31">
        <v>29</v>
      </c>
      <c r="C31">
        <v>49.256434108112522</v>
      </c>
      <c r="D31" t="s">
        <v>68</v>
      </c>
      <c r="E31" t="s">
        <v>28</v>
      </c>
      <c r="F31">
        <v>29</v>
      </c>
      <c r="G31">
        <v>49.256434108112522</v>
      </c>
      <c r="H31" t="s">
        <v>100</v>
      </c>
      <c r="I31" t="s">
        <v>28</v>
      </c>
      <c r="J31">
        <v>29</v>
      </c>
      <c r="K31">
        <v>49.256434108112522</v>
      </c>
      <c r="L31" t="s">
        <v>68</v>
      </c>
      <c r="M31" t="s">
        <v>28</v>
      </c>
      <c r="N31">
        <v>29</v>
      </c>
      <c r="O31">
        <v>49.256434108112522</v>
      </c>
      <c r="P31" t="s">
        <v>68</v>
      </c>
      <c r="Q31" t="s">
        <v>28</v>
      </c>
      <c r="R31">
        <v>29</v>
      </c>
      <c r="S31">
        <v>49.256434108112522</v>
      </c>
      <c r="T31" t="s">
        <v>68</v>
      </c>
      <c r="U31" t="s">
        <v>28</v>
      </c>
      <c r="V31">
        <v>29</v>
      </c>
      <c r="W31">
        <v>49.256434108112522</v>
      </c>
      <c r="X31" t="s">
        <v>68</v>
      </c>
    </row>
    <row r="32" spans="1:24" x14ac:dyDescent="0.2">
      <c r="A32" t="s">
        <v>28</v>
      </c>
      <c r="B32">
        <v>30</v>
      </c>
      <c r="C32">
        <v>53.776491945722086</v>
      </c>
      <c r="D32" t="s">
        <v>69</v>
      </c>
      <c r="E32" t="s">
        <v>28</v>
      </c>
      <c r="F32">
        <v>30</v>
      </c>
      <c r="G32">
        <v>53.776491945722086</v>
      </c>
      <c r="H32" t="s">
        <v>69</v>
      </c>
      <c r="I32" t="s">
        <v>28</v>
      </c>
      <c r="J32">
        <v>30</v>
      </c>
      <c r="K32">
        <v>53.776491945722086</v>
      </c>
      <c r="L32" t="s">
        <v>69</v>
      </c>
      <c r="M32" t="s">
        <v>28</v>
      </c>
      <c r="N32">
        <v>30</v>
      </c>
      <c r="O32">
        <v>53.776491945722086</v>
      </c>
      <c r="P32" t="s">
        <v>69</v>
      </c>
      <c r="Q32" t="s">
        <v>28</v>
      </c>
      <c r="R32">
        <v>30</v>
      </c>
      <c r="S32">
        <v>53.776491945722086</v>
      </c>
      <c r="T32" t="s">
        <v>69</v>
      </c>
      <c r="U32" t="s">
        <v>28</v>
      </c>
      <c r="V32">
        <v>30</v>
      </c>
      <c r="W32">
        <v>53.776491945722086</v>
      </c>
      <c r="X32" t="s">
        <v>69</v>
      </c>
    </row>
    <row r="33" spans="1:24" x14ac:dyDescent="0.2">
      <c r="A33" t="s">
        <v>28</v>
      </c>
      <c r="B33">
        <v>31</v>
      </c>
      <c r="C33">
        <v>54.978826552096237</v>
      </c>
      <c r="D33" t="s">
        <v>84</v>
      </c>
      <c r="E33" t="s">
        <v>28</v>
      </c>
      <c r="F33">
        <v>31</v>
      </c>
      <c r="G33">
        <v>54.978826552096237</v>
      </c>
      <c r="H33" t="s">
        <v>84</v>
      </c>
      <c r="I33" t="s">
        <v>28</v>
      </c>
      <c r="J33">
        <v>31</v>
      </c>
      <c r="K33">
        <v>54.978826552096237</v>
      </c>
      <c r="L33" t="s">
        <v>84</v>
      </c>
      <c r="M33" t="s">
        <v>28</v>
      </c>
      <c r="N33">
        <v>31</v>
      </c>
      <c r="O33">
        <v>54.978826552096237</v>
      </c>
      <c r="P33" t="s">
        <v>84</v>
      </c>
      <c r="Q33" t="s">
        <v>28</v>
      </c>
      <c r="R33">
        <v>31</v>
      </c>
      <c r="S33">
        <v>54.978826552096237</v>
      </c>
      <c r="T33" t="s">
        <v>84</v>
      </c>
      <c r="U33" t="s">
        <v>28</v>
      </c>
      <c r="V33">
        <v>31</v>
      </c>
      <c r="W33">
        <v>54.978826552096237</v>
      </c>
      <c r="X33" t="s">
        <v>84</v>
      </c>
    </row>
    <row r="34" spans="1:24" x14ac:dyDescent="0.2">
      <c r="A34" t="s">
        <v>28</v>
      </c>
      <c r="B34">
        <v>32</v>
      </c>
      <c r="C34">
        <v>57.403004898277985</v>
      </c>
      <c r="D34" t="s">
        <v>71</v>
      </c>
      <c r="E34" t="s">
        <v>28</v>
      </c>
      <c r="F34">
        <v>32</v>
      </c>
      <c r="G34">
        <v>57.403004898277985</v>
      </c>
      <c r="H34" t="s">
        <v>71</v>
      </c>
      <c r="I34" t="s">
        <v>28</v>
      </c>
      <c r="J34">
        <v>32</v>
      </c>
      <c r="K34">
        <v>57.403004898277985</v>
      </c>
      <c r="L34" t="s">
        <v>71</v>
      </c>
      <c r="M34" t="s">
        <v>28</v>
      </c>
      <c r="N34">
        <v>32</v>
      </c>
      <c r="O34">
        <v>57.403004898277985</v>
      </c>
      <c r="P34" t="s">
        <v>71</v>
      </c>
      <c r="Q34" t="s">
        <v>28</v>
      </c>
      <c r="R34">
        <v>32</v>
      </c>
      <c r="S34">
        <v>57.403004898277985</v>
      </c>
      <c r="T34" t="s">
        <v>71</v>
      </c>
      <c r="U34" t="s">
        <v>28</v>
      </c>
      <c r="V34">
        <v>32</v>
      </c>
      <c r="W34">
        <v>57.403004898277985</v>
      </c>
      <c r="X34" t="s">
        <v>71</v>
      </c>
    </row>
    <row r="35" spans="1:24" x14ac:dyDescent="0.2">
      <c r="A35" t="s">
        <v>28</v>
      </c>
      <c r="B35">
        <v>33</v>
      </c>
      <c r="C35">
        <v>57.535275998234184</v>
      </c>
      <c r="D35" t="s">
        <v>72</v>
      </c>
      <c r="E35" t="s">
        <v>28</v>
      </c>
      <c r="F35">
        <v>33</v>
      </c>
      <c r="G35">
        <v>57.535275998234184</v>
      </c>
      <c r="H35" t="s">
        <v>72</v>
      </c>
      <c r="I35" t="s">
        <v>28</v>
      </c>
      <c r="J35">
        <v>33</v>
      </c>
      <c r="K35">
        <v>57.535275998234184</v>
      </c>
      <c r="L35" t="s">
        <v>72</v>
      </c>
      <c r="M35" t="s">
        <v>28</v>
      </c>
      <c r="N35">
        <v>33</v>
      </c>
      <c r="O35">
        <v>57.535275998234184</v>
      </c>
      <c r="P35" t="s">
        <v>72</v>
      </c>
      <c r="Q35" t="s">
        <v>28</v>
      </c>
      <c r="R35">
        <v>33</v>
      </c>
      <c r="S35">
        <v>57.535275998234184</v>
      </c>
      <c r="T35" t="s">
        <v>72</v>
      </c>
      <c r="U35" t="s">
        <v>28</v>
      </c>
      <c r="V35">
        <v>33</v>
      </c>
      <c r="W35">
        <v>57.535275998234184</v>
      </c>
      <c r="X35" t="s">
        <v>72</v>
      </c>
    </row>
    <row r="36" spans="1:24" x14ac:dyDescent="0.2">
      <c r="A36" t="s">
        <v>28</v>
      </c>
      <c r="B36">
        <v>34</v>
      </c>
      <c r="C36">
        <v>60.607098805007837</v>
      </c>
      <c r="D36" t="s">
        <v>73</v>
      </c>
      <c r="E36" t="s">
        <v>28</v>
      </c>
      <c r="F36">
        <v>34</v>
      </c>
      <c r="G36">
        <v>60.607098805007837</v>
      </c>
      <c r="H36" t="s">
        <v>73</v>
      </c>
      <c r="I36" t="s">
        <v>28</v>
      </c>
      <c r="J36">
        <v>34</v>
      </c>
      <c r="K36">
        <v>60.607098805007837</v>
      </c>
      <c r="L36" t="s">
        <v>73</v>
      </c>
      <c r="M36" t="s">
        <v>28</v>
      </c>
      <c r="N36">
        <v>34</v>
      </c>
      <c r="O36">
        <v>60.607098805007837</v>
      </c>
      <c r="P36" t="s">
        <v>73</v>
      </c>
      <c r="Q36" t="s">
        <v>28</v>
      </c>
      <c r="R36">
        <v>34</v>
      </c>
      <c r="S36">
        <v>60.607098805007837</v>
      </c>
      <c r="T36" t="s">
        <v>73</v>
      </c>
      <c r="U36" t="s">
        <v>28</v>
      </c>
      <c r="V36">
        <v>34</v>
      </c>
      <c r="W36">
        <v>60.607098805007837</v>
      </c>
      <c r="X36" t="s">
        <v>73</v>
      </c>
    </row>
    <row r="37" spans="1:24" x14ac:dyDescent="0.2">
      <c r="A37" t="s">
        <v>28</v>
      </c>
      <c r="B37">
        <v>35</v>
      </c>
      <c r="C37">
        <v>66.474799866496639</v>
      </c>
      <c r="D37" t="s">
        <v>74</v>
      </c>
      <c r="E37" t="s">
        <v>28</v>
      </c>
      <c r="F37">
        <v>35</v>
      </c>
      <c r="G37">
        <v>66.474799866496639</v>
      </c>
      <c r="H37" t="s">
        <v>74</v>
      </c>
      <c r="I37" t="s">
        <v>28</v>
      </c>
      <c r="J37">
        <v>35</v>
      </c>
      <c r="K37">
        <v>66.474799866496639</v>
      </c>
      <c r="L37" t="s">
        <v>74</v>
      </c>
      <c r="M37" t="s">
        <v>28</v>
      </c>
      <c r="N37">
        <v>35</v>
      </c>
      <c r="O37">
        <v>66.474799866496639</v>
      </c>
      <c r="P37" t="s">
        <v>74</v>
      </c>
      <c r="Q37" t="s">
        <v>28</v>
      </c>
      <c r="R37">
        <v>35</v>
      </c>
      <c r="S37">
        <v>66.474799866496639</v>
      </c>
      <c r="T37" t="s">
        <v>74</v>
      </c>
      <c r="U37" t="s">
        <v>28</v>
      </c>
      <c r="V37">
        <v>35</v>
      </c>
      <c r="W37">
        <v>66.474799866496639</v>
      </c>
      <c r="X37" t="s">
        <v>74</v>
      </c>
    </row>
    <row r="38" spans="1:24" x14ac:dyDescent="0.2">
      <c r="A38" t="s">
        <v>28</v>
      </c>
      <c r="B38">
        <v>36</v>
      </c>
      <c r="C38">
        <v>64.136356965576482</v>
      </c>
      <c r="D38" t="s">
        <v>75</v>
      </c>
      <c r="E38" t="s">
        <v>28</v>
      </c>
      <c r="F38">
        <v>36</v>
      </c>
      <c r="G38">
        <v>64.136356965576482</v>
      </c>
      <c r="H38" t="s">
        <v>78</v>
      </c>
      <c r="I38" t="s">
        <v>28</v>
      </c>
      <c r="J38">
        <v>36</v>
      </c>
      <c r="K38">
        <v>64.136356965576482</v>
      </c>
      <c r="L38" t="s">
        <v>78</v>
      </c>
      <c r="M38" t="s">
        <v>28</v>
      </c>
      <c r="N38">
        <v>36</v>
      </c>
      <c r="O38">
        <v>64.136356965576482</v>
      </c>
      <c r="P38" t="s">
        <v>78</v>
      </c>
      <c r="Q38" t="s">
        <v>28</v>
      </c>
      <c r="R38">
        <v>36</v>
      </c>
      <c r="S38">
        <v>64.136356965576482</v>
      </c>
      <c r="T38" t="s">
        <v>78</v>
      </c>
      <c r="U38" t="s">
        <v>28</v>
      </c>
      <c r="V38">
        <v>36</v>
      </c>
      <c r="W38">
        <v>64.136356965576482</v>
      </c>
      <c r="X38" t="s">
        <v>78</v>
      </c>
    </row>
    <row r="39" spans="1:24" x14ac:dyDescent="0.2">
      <c r="A39" t="s">
        <v>28</v>
      </c>
      <c r="B39">
        <v>37</v>
      </c>
      <c r="C39">
        <v>60.569845154678816</v>
      </c>
      <c r="D39" t="s">
        <v>76</v>
      </c>
      <c r="E39" t="s">
        <v>28</v>
      </c>
      <c r="F39">
        <v>37</v>
      </c>
      <c r="G39">
        <v>60.569845154678816</v>
      </c>
      <c r="H39" t="s">
        <v>76</v>
      </c>
      <c r="I39" t="s">
        <v>28</v>
      </c>
      <c r="J39">
        <v>37</v>
      </c>
      <c r="K39">
        <v>60.569845154678816</v>
      </c>
      <c r="L39" t="s">
        <v>76</v>
      </c>
      <c r="M39" t="s">
        <v>28</v>
      </c>
      <c r="N39">
        <v>37</v>
      </c>
      <c r="O39">
        <v>60.569845154678816</v>
      </c>
      <c r="P39" t="s">
        <v>76</v>
      </c>
      <c r="Q39" t="s">
        <v>28</v>
      </c>
      <c r="R39">
        <v>37</v>
      </c>
      <c r="S39">
        <v>60.569845154678816</v>
      </c>
      <c r="T39" t="s">
        <v>76</v>
      </c>
      <c r="U39" t="s">
        <v>28</v>
      </c>
      <c r="V39">
        <v>37</v>
      </c>
      <c r="W39">
        <v>60.569845154678816</v>
      </c>
      <c r="X39" t="s">
        <v>76</v>
      </c>
    </row>
    <row r="40" spans="1:24" x14ac:dyDescent="0.2">
      <c r="A40" t="s">
        <v>28</v>
      </c>
      <c r="B40">
        <v>38</v>
      </c>
      <c r="C40">
        <v>61.61205733300315</v>
      </c>
      <c r="D40" t="s">
        <v>93</v>
      </c>
      <c r="E40" t="s">
        <v>28</v>
      </c>
      <c r="F40">
        <v>38</v>
      </c>
      <c r="G40">
        <v>61.61205733300315</v>
      </c>
      <c r="H40" t="s">
        <v>93</v>
      </c>
      <c r="I40" t="s">
        <v>28</v>
      </c>
      <c r="J40">
        <v>38</v>
      </c>
      <c r="K40">
        <v>61.61205733300315</v>
      </c>
      <c r="L40" t="s">
        <v>93</v>
      </c>
      <c r="M40" t="s">
        <v>28</v>
      </c>
      <c r="N40">
        <v>38</v>
      </c>
      <c r="O40">
        <v>61.61205733300315</v>
      </c>
      <c r="P40" t="s">
        <v>93</v>
      </c>
      <c r="Q40" t="s">
        <v>28</v>
      </c>
      <c r="R40">
        <v>38</v>
      </c>
      <c r="S40">
        <v>61.61205733300315</v>
      </c>
      <c r="T40" t="s">
        <v>93</v>
      </c>
      <c r="U40" t="s">
        <v>28</v>
      </c>
      <c r="V40">
        <v>38</v>
      </c>
      <c r="W40">
        <v>61.61205733300315</v>
      </c>
      <c r="X40" t="s">
        <v>93</v>
      </c>
    </row>
    <row r="41" spans="1:24" x14ac:dyDescent="0.2">
      <c r="A41" t="s">
        <v>28</v>
      </c>
      <c r="B41">
        <v>39</v>
      </c>
      <c r="C41">
        <v>65.783896189434984</v>
      </c>
      <c r="D41" t="s">
        <v>94</v>
      </c>
      <c r="E41" t="s">
        <v>28</v>
      </c>
      <c r="F41">
        <v>39</v>
      </c>
      <c r="G41">
        <v>65.783896189434984</v>
      </c>
      <c r="H41" t="s">
        <v>94</v>
      </c>
      <c r="I41" t="s">
        <v>28</v>
      </c>
      <c r="J41">
        <v>39</v>
      </c>
      <c r="K41">
        <v>65.783896189434984</v>
      </c>
      <c r="L41" t="s">
        <v>94</v>
      </c>
      <c r="M41" t="s">
        <v>28</v>
      </c>
      <c r="N41">
        <v>39</v>
      </c>
      <c r="O41">
        <v>65.783896189434984</v>
      </c>
      <c r="P41" t="s">
        <v>103</v>
      </c>
      <c r="Q41" t="s">
        <v>28</v>
      </c>
      <c r="R41">
        <v>39</v>
      </c>
      <c r="S41">
        <v>65.783896189434984</v>
      </c>
      <c r="T41" t="s">
        <v>103</v>
      </c>
      <c r="U41" t="s">
        <v>28</v>
      </c>
      <c r="V41">
        <v>39</v>
      </c>
      <c r="W41">
        <v>65.783896189434984</v>
      </c>
      <c r="X41" t="s">
        <v>103</v>
      </c>
    </row>
    <row r="42" spans="1:24" x14ac:dyDescent="0.2">
      <c r="A42" t="s">
        <v>28</v>
      </c>
      <c r="B42">
        <v>40</v>
      </c>
      <c r="C42">
        <v>68.306491884084835</v>
      </c>
      <c r="D42" t="s">
        <v>95</v>
      </c>
      <c r="E42" t="s">
        <v>28</v>
      </c>
      <c r="F42">
        <v>40</v>
      </c>
      <c r="G42">
        <v>68.306491884084835</v>
      </c>
      <c r="H42" t="s">
        <v>95</v>
      </c>
      <c r="I42" t="s">
        <v>28</v>
      </c>
      <c r="J42">
        <v>40</v>
      </c>
      <c r="K42">
        <v>68.306491884084835</v>
      </c>
      <c r="L42" t="s">
        <v>95</v>
      </c>
      <c r="M42" t="s">
        <v>28</v>
      </c>
      <c r="N42">
        <v>40</v>
      </c>
      <c r="O42">
        <v>68.306491884084835</v>
      </c>
      <c r="P42" t="s">
        <v>95</v>
      </c>
      <c r="Q42" t="s">
        <v>28</v>
      </c>
      <c r="R42">
        <v>40</v>
      </c>
      <c r="S42">
        <v>68.306491884084835</v>
      </c>
      <c r="T42" t="s">
        <v>95</v>
      </c>
      <c r="U42" t="s">
        <v>28</v>
      </c>
      <c r="V42">
        <v>40</v>
      </c>
      <c r="W42">
        <v>68.306491884084835</v>
      </c>
      <c r="X42" t="s">
        <v>95</v>
      </c>
    </row>
    <row r="43" spans="1:24" x14ac:dyDescent="0.2">
      <c r="A43" t="s">
        <v>28</v>
      </c>
      <c r="B43">
        <v>41</v>
      </c>
      <c r="C43">
        <v>69.525701731748853</v>
      </c>
      <c r="D43" t="s">
        <v>96</v>
      </c>
      <c r="E43" t="s">
        <v>28</v>
      </c>
      <c r="F43">
        <v>41</v>
      </c>
      <c r="G43">
        <v>69.525701731748853</v>
      </c>
      <c r="H43" t="s">
        <v>96</v>
      </c>
      <c r="I43" t="s">
        <v>28</v>
      </c>
      <c r="J43">
        <v>41</v>
      </c>
      <c r="K43">
        <v>69.525701731748853</v>
      </c>
      <c r="L43" t="s">
        <v>96</v>
      </c>
      <c r="M43" t="s">
        <v>28</v>
      </c>
      <c r="N43">
        <v>41</v>
      </c>
      <c r="O43">
        <v>69.525701731748853</v>
      </c>
      <c r="P43" t="s">
        <v>96</v>
      </c>
      <c r="Q43" t="s">
        <v>28</v>
      </c>
      <c r="R43">
        <v>41</v>
      </c>
      <c r="S43">
        <v>69.525701731748853</v>
      </c>
      <c r="T43" t="s">
        <v>96</v>
      </c>
      <c r="U43" t="s">
        <v>28</v>
      </c>
      <c r="V43">
        <v>41</v>
      </c>
      <c r="W43">
        <v>69.525701731748853</v>
      </c>
      <c r="X43" t="s">
        <v>96</v>
      </c>
    </row>
    <row r="44" spans="1:24" x14ac:dyDescent="0.2">
      <c r="A44" t="s">
        <v>28</v>
      </c>
      <c r="B44">
        <v>42</v>
      </c>
      <c r="C44">
        <v>69.350573529933754</v>
      </c>
      <c r="D44" t="s">
        <v>97</v>
      </c>
      <c r="E44" t="s">
        <v>28</v>
      </c>
      <c r="F44">
        <v>42</v>
      </c>
      <c r="G44">
        <v>69.350573529933754</v>
      </c>
      <c r="H44" t="s">
        <v>101</v>
      </c>
      <c r="I44" t="s">
        <v>28</v>
      </c>
      <c r="J44">
        <v>42</v>
      </c>
      <c r="K44">
        <v>69.350573529933754</v>
      </c>
      <c r="L44" t="s">
        <v>101</v>
      </c>
      <c r="M44" t="s">
        <v>28</v>
      </c>
      <c r="N44">
        <v>42</v>
      </c>
      <c r="O44">
        <v>69.350573529933754</v>
      </c>
      <c r="P44" t="s">
        <v>101</v>
      </c>
      <c r="Q44" t="s">
        <v>28</v>
      </c>
      <c r="R44">
        <v>42</v>
      </c>
      <c r="S44">
        <v>69.350573529933754</v>
      </c>
      <c r="T44" t="s">
        <v>101</v>
      </c>
      <c r="U44" t="s">
        <v>28</v>
      </c>
      <c r="V44">
        <v>42</v>
      </c>
      <c r="W44">
        <v>69.350573529933754</v>
      </c>
      <c r="X44" t="s">
        <v>97</v>
      </c>
    </row>
    <row r="45" spans="1:24" x14ac:dyDescent="0.2">
      <c r="A45" t="s">
        <v>28</v>
      </c>
      <c r="B45">
        <v>43</v>
      </c>
      <c r="C45">
        <v>74.579249559731323</v>
      </c>
      <c r="D45" t="s">
        <v>98</v>
      </c>
      <c r="E45" t="s">
        <v>28</v>
      </c>
      <c r="F45">
        <v>43</v>
      </c>
      <c r="G45">
        <v>74.579249559731323</v>
      </c>
      <c r="H45" t="s">
        <v>98</v>
      </c>
      <c r="I45" t="s">
        <v>28</v>
      </c>
      <c r="J45">
        <v>43</v>
      </c>
      <c r="K45">
        <v>74.579249559731323</v>
      </c>
      <c r="L45" t="s">
        <v>98</v>
      </c>
      <c r="M45" t="s">
        <v>28</v>
      </c>
      <c r="N45">
        <v>43</v>
      </c>
      <c r="O45">
        <v>74.579249559731323</v>
      </c>
      <c r="P45" t="s">
        <v>98</v>
      </c>
      <c r="Q45" t="s">
        <v>28</v>
      </c>
      <c r="R45">
        <v>43</v>
      </c>
      <c r="S45">
        <v>74.579249559731323</v>
      </c>
      <c r="T45" t="s">
        <v>98</v>
      </c>
      <c r="U45" t="s">
        <v>28</v>
      </c>
      <c r="V45">
        <v>43</v>
      </c>
      <c r="W45">
        <v>74.579249559731323</v>
      </c>
      <c r="X45" t="s">
        <v>98</v>
      </c>
    </row>
    <row r="47" spans="1:24" x14ac:dyDescent="0.2">
      <c r="A47" t="s">
        <v>28</v>
      </c>
      <c r="B47">
        <v>44</v>
      </c>
      <c r="C47">
        <f>C10+0.1419999</f>
        <v>0.14199990000000001</v>
      </c>
      <c r="E47" t="s">
        <v>30</v>
      </c>
      <c r="F47">
        <v>44</v>
      </c>
      <c r="G47">
        <v>0.33469697405937199</v>
      </c>
      <c r="I47" t="s">
        <v>31</v>
      </c>
      <c r="J47">
        <v>44</v>
      </c>
      <c r="K47">
        <v>0.76469286409661885</v>
      </c>
      <c r="M47" t="s">
        <v>32</v>
      </c>
      <c r="N47">
        <v>44</v>
      </c>
      <c r="O47">
        <f>O11+0.344591625422282</f>
        <v>1.1092844895189009</v>
      </c>
      <c r="Q47" t="s">
        <v>33</v>
      </c>
      <c r="R47">
        <v>44</v>
      </c>
      <c r="S47">
        <f>S12+0.25489762136554</f>
        <v>2.2145191075606316</v>
      </c>
      <c r="U47" t="s">
        <v>34</v>
      </c>
      <c r="V47">
        <v>44</v>
      </c>
      <c r="W47">
        <f>W12+0.909243001403041</f>
        <v>2.8688644875981328</v>
      </c>
    </row>
    <row r="48" spans="1:24" x14ac:dyDescent="0.2">
      <c r="A48" t="s">
        <v>28</v>
      </c>
      <c r="B48">
        <v>45</v>
      </c>
      <c r="C48">
        <f>C13+0.401636368871247</f>
        <v>3.4837575645567123</v>
      </c>
      <c r="E48" t="s">
        <v>30</v>
      </c>
      <c r="F48">
        <v>45</v>
      </c>
      <c r="G48">
        <f>G13-0.606162000935361</f>
        <v>2.4759591947501041</v>
      </c>
      <c r="I48" t="s">
        <v>31</v>
      </c>
      <c r="J48">
        <v>45</v>
      </c>
      <c r="K48">
        <f>K13-0.275998195324281</f>
        <v>2.8061230003611839</v>
      </c>
      <c r="M48" t="s">
        <v>32</v>
      </c>
      <c r="N48">
        <v>45</v>
      </c>
      <c r="O48">
        <f>O23+0.551996390648562</f>
        <v>26.572821143489648</v>
      </c>
      <c r="Q48" t="s">
        <v>33</v>
      </c>
      <c r="R48">
        <v>45</v>
      </c>
      <c r="S48">
        <f>S9+3.20366376893785</f>
        <v>20.961341871901752</v>
      </c>
      <c r="U48" t="s">
        <v>34</v>
      </c>
      <c r="V48">
        <v>45</v>
      </c>
      <c r="W48">
        <f>W7-1.25053109503331</f>
        <v>8.8878438109483788</v>
      </c>
    </row>
    <row r="49" spans="1:23" x14ac:dyDescent="0.2">
      <c r="A49" t="s">
        <v>28</v>
      </c>
      <c r="B49">
        <v>46</v>
      </c>
      <c r="C49">
        <f>C16-1.89155616843839</f>
        <v>8.8631408603429644</v>
      </c>
      <c r="E49" t="s">
        <v>30</v>
      </c>
      <c r="F49">
        <v>46</v>
      </c>
      <c r="G49">
        <f>G13+0.482706840685483</f>
        <v>3.5648280363709479</v>
      </c>
      <c r="I49" t="s">
        <v>31</v>
      </c>
      <c r="J49">
        <v>46</v>
      </c>
      <c r="K49">
        <f>K19-1.00297464509907</f>
        <v>15.291784248676407</v>
      </c>
      <c r="M49" t="s">
        <v>32</v>
      </c>
      <c r="N49">
        <v>46</v>
      </c>
      <c r="O49">
        <f>O25+1.81169712927516</f>
        <v>31.768096667569452</v>
      </c>
      <c r="Q49" t="s">
        <v>33</v>
      </c>
      <c r="R49">
        <v>46</v>
      </c>
      <c r="S49">
        <f>S25-0.827994585972843</f>
        <v>29.12840495232145</v>
      </c>
      <c r="U49" t="s">
        <v>34</v>
      </c>
      <c r="V49">
        <v>46</v>
      </c>
      <c r="W49">
        <f>W9-0.449043111516144</f>
        <v>17.308634991447757</v>
      </c>
    </row>
    <row r="50" spans="1:23" x14ac:dyDescent="0.2">
      <c r="A50" t="s">
        <v>28</v>
      </c>
      <c r="B50">
        <v>47</v>
      </c>
      <c r="C50">
        <f>C21-2.00594929019814</f>
        <v>21.419541203445579</v>
      </c>
      <c r="E50" t="s">
        <v>30</v>
      </c>
      <c r="F50">
        <v>47</v>
      </c>
      <c r="G50">
        <f>G15+0.299362074344096</f>
        <v>7.3583541780202548</v>
      </c>
      <c r="I50" t="s">
        <v>31</v>
      </c>
      <c r="J50">
        <v>47</v>
      </c>
      <c r="K50">
        <f>K9+3.01041276464874</f>
        <v>20.768090867612642</v>
      </c>
      <c r="M50" t="s">
        <v>32</v>
      </c>
      <c r="N50">
        <v>47</v>
      </c>
      <c r="O50">
        <f>O27+1.72295812711141</f>
        <v>39.039912228690071</v>
      </c>
      <c r="Q50" t="s">
        <v>33</v>
      </c>
      <c r="R50">
        <v>47</v>
      </c>
      <c r="S50">
        <f>S28+2.41353420342741</f>
        <v>43.058953336362585</v>
      </c>
      <c r="U50" t="s">
        <v>34</v>
      </c>
      <c r="V50">
        <v>47</v>
      </c>
      <c r="W50">
        <f>W25-1.03810031305076</f>
        <v>28.918299225243533</v>
      </c>
    </row>
    <row r="51" spans="1:23" x14ac:dyDescent="0.2">
      <c r="A51" t="s">
        <v>28</v>
      </c>
      <c r="B51">
        <v>48</v>
      </c>
      <c r="C51">
        <f>C26-0.826640546496148</f>
        <v>33.558421453388924</v>
      </c>
      <c r="E51" t="s">
        <v>30</v>
      </c>
      <c r="F51">
        <v>48</v>
      </c>
      <c r="G51">
        <f>G17+0.407176442562509</f>
        <v>13.818842021993529</v>
      </c>
      <c r="I51" t="s">
        <v>31</v>
      </c>
      <c r="J51">
        <v>48</v>
      </c>
      <c r="K51">
        <f>K23+0.551996390648562</f>
        <v>26.572821143489648</v>
      </c>
      <c r="M51" t="s">
        <v>32</v>
      </c>
      <c r="N51">
        <v>48</v>
      </c>
      <c r="O51">
        <f>O29-5.38699776482849</f>
        <v>42.131876704749175</v>
      </c>
      <c r="Q51" t="s">
        <v>33</v>
      </c>
      <c r="R51">
        <v>48</v>
      </c>
      <c r="S51">
        <f>S33+0.53968265448845</f>
        <v>55.518509206584689</v>
      </c>
      <c r="U51" t="s">
        <v>34</v>
      </c>
      <c r="V51">
        <v>48</v>
      </c>
      <c r="W51">
        <f>W32-0.9939993</f>
        <v>52.782492645722087</v>
      </c>
    </row>
    <row r="52" spans="1:23" x14ac:dyDescent="0.2">
      <c r="A52" t="s">
        <v>28</v>
      </c>
      <c r="B52">
        <v>49</v>
      </c>
      <c r="C52">
        <f>C33-1.92734316015068</f>
        <v>53.05148339194556</v>
      </c>
      <c r="E52" t="s">
        <v>30</v>
      </c>
      <c r="F52">
        <v>49</v>
      </c>
      <c r="G52">
        <f>G21+0.344591625422282</f>
        <v>23.770082119066</v>
      </c>
      <c r="I52" t="s">
        <v>31</v>
      </c>
      <c r="J52">
        <v>49</v>
      </c>
      <c r="K52">
        <f>K24+0.2366665</f>
        <v>27.570685316571442</v>
      </c>
      <c r="M52" t="s">
        <v>32</v>
      </c>
      <c r="N52">
        <v>49</v>
      </c>
      <c r="O52">
        <f>O32+1.39853682296927</f>
        <v>55.175028768691355</v>
      </c>
      <c r="Q52" t="s">
        <v>33</v>
      </c>
      <c r="R52">
        <v>49</v>
      </c>
      <c r="S52">
        <f>S39-0.636804423107354</f>
        <v>59.93304073157146</v>
      </c>
      <c r="U52" t="s">
        <v>34</v>
      </c>
      <c r="V52">
        <v>49</v>
      </c>
      <c r="W52">
        <f>W33+1.10500701465875</f>
        <v>56.08383356675499</v>
      </c>
    </row>
    <row r="53" spans="1:23" x14ac:dyDescent="0.2">
      <c r="A53" t="s">
        <v>28</v>
      </c>
      <c r="B53">
        <v>50</v>
      </c>
      <c r="C53">
        <f>C33+1.03810031305076</f>
        <v>56.016926865146999</v>
      </c>
      <c r="E53" t="s">
        <v>30</v>
      </c>
      <c r="F53">
        <v>50</v>
      </c>
      <c r="G53">
        <f>G25+0.870212132554368</f>
        <v>30.82661167084866</v>
      </c>
      <c r="I53" t="s">
        <v>31</v>
      </c>
      <c r="J53">
        <v>50</v>
      </c>
      <c r="K53">
        <f>K29+1.48629576829295</f>
        <v>49.005170237870615</v>
      </c>
      <c r="M53" t="s">
        <v>32</v>
      </c>
      <c r="N53">
        <v>50</v>
      </c>
      <c r="O53">
        <f>O33+0.344591625422282</f>
        <v>55.323418177518519</v>
      </c>
      <c r="Q53" t="s">
        <v>33</v>
      </c>
      <c r="R53">
        <v>50</v>
      </c>
      <c r="S53">
        <f>S40+0.7099995</f>
        <v>62.322056833003153</v>
      </c>
      <c r="U53" t="s">
        <v>34</v>
      </c>
      <c r="V53">
        <v>50</v>
      </c>
      <c r="W53">
        <f>W35+0.593084549078569</f>
        <v>58.128360547312752</v>
      </c>
    </row>
    <row r="54" spans="1:23" x14ac:dyDescent="0.2">
      <c r="A54" t="s">
        <v>28</v>
      </c>
      <c r="B54">
        <v>51</v>
      </c>
      <c r="C54">
        <f>C36+0.77632384139057</f>
        <v>61.383422646398408</v>
      </c>
      <c r="E54" t="s">
        <v>30</v>
      </c>
      <c r="F54">
        <v>51</v>
      </c>
      <c r="G54">
        <f>G29+1.75707942224887</f>
        <v>49.275953891826539</v>
      </c>
      <c r="I54" t="s">
        <v>31</v>
      </c>
      <c r="J54">
        <v>51</v>
      </c>
      <c r="K54">
        <f>K37-0.569968408676349</f>
        <v>65.904831457820293</v>
      </c>
      <c r="M54" t="s">
        <v>32</v>
      </c>
      <c r="N54">
        <v>51</v>
      </c>
      <c r="O54">
        <f>O39-0.2366665</f>
        <v>60.333178654678818</v>
      </c>
      <c r="U54" t="s">
        <v>34</v>
      </c>
      <c r="V54">
        <v>51</v>
      </c>
      <c r="W54">
        <f>W39+0.631504987646511</f>
        <v>61.201350142325325</v>
      </c>
    </row>
    <row r="55" spans="1:23" x14ac:dyDescent="0.2">
      <c r="A55" t="s">
        <v>28</v>
      </c>
      <c r="B55">
        <v>52</v>
      </c>
      <c r="C55">
        <f>C40+1.19182204089212</f>
        <v>62.803879373895271</v>
      </c>
      <c r="E55" t="s">
        <v>30</v>
      </c>
      <c r="F55">
        <v>52</v>
      </c>
      <c r="G55">
        <f>G32-1.05840476399391</f>
        <v>52.718087181728173</v>
      </c>
      <c r="I55" t="s">
        <v>31</v>
      </c>
      <c r="J55">
        <v>52</v>
      </c>
      <c r="K55">
        <f>K42+1.1833325</f>
        <v>69.489824384084841</v>
      </c>
      <c r="U55" t="s">
        <v>34</v>
      </c>
      <c r="V55">
        <v>52</v>
      </c>
      <c r="W55">
        <f>W40+1.00409092217812</f>
        <v>62.616148255181272</v>
      </c>
    </row>
    <row r="56" spans="1:23" x14ac:dyDescent="0.2">
      <c r="A56" t="s">
        <v>28</v>
      </c>
      <c r="B56">
        <v>53</v>
      </c>
      <c r="C56">
        <f>C38+2.51268055114295</f>
        <v>66.649037516719432</v>
      </c>
      <c r="E56" t="s">
        <v>30</v>
      </c>
      <c r="F56">
        <v>53</v>
      </c>
      <c r="G56">
        <f>G33+1.21693536884926</f>
        <v>56.1957619209455</v>
      </c>
      <c r="U56" t="s">
        <v>34</v>
      </c>
      <c r="V56">
        <v>53</v>
      </c>
      <c r="W56">
        <f>W42+1.44812052205645</f>
        <v>69.754612406141291</v>
      </c>
    </row>
    <row r="57" spans="1:23" x14ac:dyDescent="0.2">
      <c r="A57" t="s">
        <v>28</v>
      </c>
      <c r="B57">
        <v>54</v>
      </c>
      <c r="C57">
        <f>C42+1.63214113742967</f>
        <v>69.938633021514505</v>
      </c>
      <c r="E57" t="s">
        <v>30</v>
      </c>
      <c r="F57">
        <v>54</v>
      </c>
      <c r="G57">
        <f>G36-0.267757579247498</f>
        <v>60.339341225760336</v>
      </c>
      <c r="U57" t="s">
        <v>34</v>
      </c>
      <c r="V57">
        <v>54</v>
      </c>
      <c r="W57">
        <f>W45-0.787783115471847</f>
        <v>73.79146644425947</v>
      </c>
    </row>
    <row r="58" spans="1:23" x14ac:dyDescent="0.2">
      <c r="A58" t="s">
        <v>28</v>
      </c>
      <c r="B58">
        <v>55</v>
      </c>
      <c r="C58">
        <f>C45-0.317521429198172</f>
        <v>74.261728130533157</v>
      </c>
      <c r="E58" t="s">
        <v>30</v>
      </c>
      <c r="F58">
        <v>55</v>
      </c>
      <c r="G58">
        <f>G37+0.38161326467754</f>
        <v>66.856413131174179</v>
      </c>
    </row>
    <row r="59" spans="1:23" x14ac:dyDescent="0.2">
      <c r="E59" t="s">
        <v>30</v>
      </c>
      <c r="F59">
        <v>56</v>
      </c>
      <c r="G59">
        <f>G45-0.211680952798782</f>
        <v>74.367568606932537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3"/>
  <sheetViews>
    <sheetView zoomScale="70" zoomScaleNormal="70" workbookViewId="0">
      <selection activeCell="A2" sqref="A2:XFD2"/>
    </sheetView>
  </sheetViews>
  <sheetFormatPr baseColWidth="10" defaultColWidth="8.83203125" defaultRowHeight="15" x14ac:dyDescent="0.2"/>
  <sheetData>
    <row r="1" spans="1:24" x14ac:dyDescent="0.2">
      <c r="A1" t="s">
        <v>1</v>
      </c>
    </row>
    <row r="3" spans="1:24" x14ac:dyDescent="0.2">
      <c r="A3" t="s">
        <v>7</v>
      </c>
      <c r="B3">
        <v>1</v>
      </c>
      <c r="C3">
        <v>0</v>
      </c>
      <c r="D3" t="s">
        <v>35</v>
      </c>
      <c r="E3" t="s">
        <v>7</v>
      </c>
      <c r="F3">
        <v>1</v>
      </c>
      <c r="G3">
        <v>0</v>
      </c>
      <c r="H3" t="s">
        <v>35</v>
      </c>
      <c r="I3" t="s">
        <v>7</v>
      </c>
      <c r="J3">
        <v>1</v>
      </c>
      <c r="K3">
        <v>0</v>
      </c>
      <c r="L3" t="s">
        <v>35</v>
      </c>
      <c r="M3" t="s">
        <v>7</v>
      </c>
      <c r="N3">
        <v>1</v>
      </c>
      <c r="O3">
        <v>0</v>
      </c>
      <c r="P3" t="s">
        <v>35</v>
      </c>
      <c r="Q3" t="s">
        <v>7</v>
      </c>
      <c r="R3">
        <v>1</v>
      </c>
      <c r="S3">
        <v>0</v>
      </c>
      <c r="T3" t="s">
        <v>35</v>
      </c>
      <c r="U3" t="s">
        <v>7</v>
      </c>
      <c r="V3">
        <v>1</v>
      </c>
      <c r="W3">
        <v>0</v>
      </c>
      <c r="X3" t="s">
        <v>35</v>
      </c>
    </row>
    <row r="4" spans="1:24" x14ac:dyDescent="0.2">
      <c r="A4" t="s">
        <v>7</v>
      </c>
      <c r="B4">
        <v>2</v>
      </c>
      <c r="C4">
        <v>0.84274604056553648</v>
      </c>
      <c r="D4" t="s">
        <v>36</v>
      </c>
      <c r="E4" t="s">
        <v>7</v>
      </c>
      <c r="F4">
        <v>2</v>
      </c>
      <c r="G4">
        <v>0.84274604056553648</v>
      </c>
      <c r="H4" t="s">
        <v>36</v>
      </c>
      <c r="I4" t="s">
        <v>7</v>
      </c>
      <c r="J4">
        <v>2</v>
      </c>
      <c r="K4">
        <v>0.84274604056553648</v>
      </c>
      <c r="L4" t="s">
        <v>36</v>
      </c>
      <c r="M4" t="s">
        <v>7</v>
      </c>
      <c r="N4">
        <v>2</v>
      </c>
      <c r="O4">
        <v>0.84274604056553648</v>
      </c>
      <c r="P4" t="s">
        <v>36</v>
      </c>
      <c r="Q4" t="s">
        <v>7</v>
      </c>
      <c r="R4">
        <v>2</v>
      </c>
      <c r="S4">
        <v>0.84274604056553648</v>
      </c>
      <c r="T4" t="s">
        <v>36</v>
      </c>
      <c r="U4" t="s">
        <v>7</v>
      </c>
      <c r="V4">
        <v>2</v>
      </c>
      <c r="W4">
        <v>0.84274604056553648</v>
      </c>
      <c r="X4" t="s">
        <v>36</v>
      </c>
    </row>
    <row r="5" spans="1:24" x14ac:dyDescent="0.2">
      <c r="A5" t="s">
        <v>7</v>
      </c>
      <c r="B5">
        <v>3</v>
      </c>
      <c r="C5">
        <v>0.99849776052717198</v>
      </c>
      <c r="D5" t="s">
        <v>37</v>
      </c>
      <c r="E5" t="s">
        <v>7</v>
      </c>
      <c r="F5">
        <v>3</v>
      </c>
      <c r="G5">
        <v>0.99849776052717198</v>
      </c>
      <c r="H5" t="s">
        <v>37</v>
      </c>
      <c r="I5" t="s">
        <v>7</v>
      </c>
      <c r="J5">
        <v>3</v>
      </c>
      <c r="K5">
        <v>0.99849776052717198</v>
      </c>
      <c r="L5" t="s">
        <v>37</v>
      </c>
      <c r="M5" t="s">
        <v>7</v>
      </c>
      <c r="N5">
        <v>3</v>
      </c>
      <c r="O5">
        <v>0.99849776052717198</v>
      </c>
      <c r="P5" t="s">
        <v>37</v>
      </c>
      <c r="Q5" t="s">
        <v>7</v>
      </c>
      <c r="R5">
        <v>3</v>
      </c>
      <c r="S5">
        <v>0.99849776052717198</v>
      </c>
      <c r="T5" t="s">
        <v>37</v>
      </c>
      <c r="U5" t="s">
        <v>7</v>
      </c>
      <c r="V5">
        <v>3</v>
      </c>
      <c r="W5">
        <v>0.99849776052717198</v>
      </c>
      <c r="X5" t="s">
        <v>37</v>
      </c>
    </row>
    <row r="6" spans="1:24" x14ac:dyDescent="0.2">
      <c r="A6" t="s">
        <v>7</v>
      </c>
      <c r="B6">
        <v>4</v>
      </c>
      <c r="C6">
        <v>2.8229879363697052</v>
      </c>
      <c r="D6" t="s">
        <v>38</v>
      </c>
      <c r="E6" t="s">
        <v>7</v>
      </c>
      <c r="F6">
        <v>4</v>
      </c>
      <c r="G6">
        <v>2.8229879363697052</v>
      </c>
      <c r="H6" t="s">
        <v>38</v>
      </c>
      <c r="I6" t="s">
        <v>7</v>
      </c>
      <c r="J6">
        <v>4</v>
      </c>
      <c r="K6">
        <v>2.8229879363697052</v>
      </c>
      <c r="L6" t="s">
        <v>38</v>
      </c>
      <c r="M6" t="s">
        <v>7</v>
      </c>
      <c r="N6">
        <v>4</v>
      </c>
      <c r="O6">
        <v>2.8229879363697052</v>
      </c>
      <c r="P6" t="s">
        <v>38</v>
      </c>
      <c r="Q6" t="s">
        <v>7</v>
      </c>
      <c r="R6">
        <v>4</v>
      </c>
      <c r="S6">
        <v>2.8229879363697052</v>
      </c>
      <c r="T6" t="s">
        <v>38</v>
      </c>
      <c r="U6" t="s">
        <v>7</v>
      </c>
      <c r="V6">
        <v>4</v>
      </c>
      <c r="W6">
        <v>2.8229879363697052</v>
      </c>
      <c r="X6" t="s">
        <v>38</v>
      </c>
    </row>
    <row r="7" spans="1:24" x14ac:dyDescent="0.2">
      <c r="A7" t="s">
        <v>7</v>
      </c>
      <c r="B7">
        <v>5</v>
      </c>
      <c r="C7">
        <v>9.2412056364672388</v>
      </c>
      <c r="D7" t="s">
        <v>39</v>
      </c>
      <c r="E7" t="s">
        <v>7</v>
      </c>
      <c r="F7">
        <v>5</v>
      </c>
      <c r="G7">
        <v>9.2412056364672388</v>
      </c>
      <c r="H7" t="s">
        <v>39</v>
      </c>
      <c r="I7" t="s">
        <v>7</v>
      </c>
      <c r="J7">
        <v>5</v>
      </c>
      <c r="K7">
        <v>9.2412056364672388</v>
      </c>
      <c r="L7" t="s">
        <v>39</v>
      </c>
      <c r="M7" t="s">
        <v>7</v>
      </c>
      <c r="N7">
        <v>5</v>
      </c>
      <c r="O7">
        <v>9.2412056364672388</v>
      </c>
      <c r="P7" t="s">
        <v>39</v>
      </c>
      <c r="Q7" t="s">
        <v>7</v>
      </c>
      <c r="R7">
        <v>5</v>
      </c>
      <c r="S7">
        <v>9.2412056364672388</v>
      </c>
      <c r="T7" t="s">
        <v>39</v>
      </c>
      <c r="U7" t="s">
        <v>7</v>
      </c>
      <c r="V7">
        <v>5</v>
      </c>
      <c r="W7">
        <v>9.2412056364672388</v>
      </c>
      <c r="X7" t="s">
        <v>39</v>
      </c>
    </row>
    <row r="8" spans="1:24" x14ac:dyDescent="0.2">
      <c r="A8" t="s">
        <v>7</v>
      </c>
      <c r="B8">
        <v>6</v>
      </c>
      <c r="C8">
        <v>11.349128859311632</v>
      </c>
      <c r="D8" t="s">
        <v>40</v>
      </c>
      <c r="E8" t="s">
        <v>7</v>
      </c>
      <c r="F8">
        <v>6</v>
      </c>
      <c r="G8">
        <v>11.349128859311632</v>
      </c>
      <c r="H8" t="s">
        <v>40</v>
      </c>
      <c r="I8" t="s">
        <v>7</v>
      </c>
      <c r="J8">
        <v>6</v>
      </c>
      <c r="K8">
        <v>11.349128859311632</v>
      </c>
      <c r="L8" t="s">
        <v>40</v>
      </c>
      <c r="M8" t="s">
        <v>7</v>
      </c>
      <c r="N8">
        <v>6</v>
      </c>
      <c r="O8">
        <v>11.349128859311632</v>
      </c>
      <c r="P8" t="s">
        <v>40</v>
      </c>
      <c r="Q8" t="s">
        <v>7</v>
      </c>
      <c r="R8">
        <v>6</v>
      </c>
      <c r="S8">
        <v>11.349128859311632</v>
      </c>
      <c r="T8" t="s">
        <v>40</v>
      </c>
      <c r="U8" t="s">
        <v>7</v>
      </c>
      <c r="V8">
        <v>6</v>
      </c>
      <c r="W8">
        <v>11.349128859311632</v>
      </c>
      <c r="X8" t="s">
        <v>40</v>
      </c>
    </row>
    <row r="9" spans="1:24" x14ac:dyDescent="0.2">
      <c r="A9" t="s">
        <v>7</v>
      </c>
      <c r="B9">
        <v>7</v>
      </c>
      <c r="C9">
        <v>5.9358594039128034</v>
      </c>
      <c r="D9" t="s">
        <v>54</v>
      </c>
      <c r="E9" t="s">
        <v>7</v>
      </c>
      <c r="F9">
        <v>7</v>
      </c>
      <c r="G9">
        <v>5.9358594039128034</v>
      </c>
      <c r="H9" t="s">
        <v>54</v>
      </c>
      <c r="I9" t="s">
        <v>7</v>
      </c>
      <c r="J9">
        <v>7</v>
      </c>
      <c r="K9">
        <v>5.9358594039128034</v>
      </c>
      <c r="L9" t="s">
        <v>41</v>
      </c>
      <c r="M9" t="s">
        <v>7</v>
      </c>
      <c r="N9">
        <v>7</v>
      </c>
      <c r="O9">
        <v>5.9358594039128034</v>
      </c>
      <c r="P9" t="s">
        <v>41</v>
      </c>
      <c r="Q9" t="s">
        <v>7</v>
      </c>
      <c r="R9">
        <v>7</v>
      </c>
      <c r="S9">
        <v>5.9358594039128034</v>
      </c>
      <c r="T9" t="s">
        <v>41</v>
      </c>
      <c r="U9" t="s">
        <v>7</v>
      </c>
      <c r="V9">
        <v>7</v>
      </c>
      <c r="W9">
        <v>5.9358594039128034</v>
      </c>
      <c r="X9" t="s">
        <v>41</v>
      </c>
    </row>
    <row r="10" spans="1:24" x14ac:dyDescent="0.2">
      <c r="A10" t="s">
        <v>7</v>
      </c>
      <c r="B10">
        <v>8</v>
      </c>
      <c r="C10">
        <v>4.9178028969967311</v>
      </c>
      <c r="D10" t="s">
        <v>104</v>
      </c>
      <c r="E10" t="s">
        <v>7</v>
      </c>
      <c r="F10">
        <v>8</v>
      </c>
      <c r="G10">
        <v>4.9178028969967311</v>
      </c>
      <c r="H10" t="s">
        <v>42</v>
      </c>
      <c r="I10" t="s">
        <v>7</v>
      </c>
      <c r="J10">
        <v>8</v>
      </c>
      <c r="K10">
        <v>4.9178028969967311</v>
      </c>
      <c r="L10" t="s">
        <v>42</v>
      </c>
      <c r="M10" t="s">
        <v>7</v>
      </c>
      <c r="N10">
        <v>8</v>
      </c>
      <c r="O10">
        <v>4.9178028969967311</v>
      </c>
      <c r="P10" t="s">
        <v>42</v>
      </c>
      <c r="Q10" t="s">
        <v>7</v>
      </c>
      <c r="R10">
        <v>8</v>
      </c>
      <c r="S10">
        <v>4.9178028969967311</v>
      </c>
      <c r="T10" t="s">
        <v>42</v>
      </c>
      <c r="U10" t="s">
        <v>7</v>
      </c>
      <c r="V10">
        <v>8</v>
      </c>
      <c r="W10">
        <v>4.9178028969967311</v>
      </c>
      <c r="X10" t="s">
        <v>42</v>
      </c>
    </row>
    <row r="11" spans="1:24" x14ac:dyDescent="0.2">
      <c r="A11" t="s">
        <v>7</v>
      </c>
      <c r="B11">
        <v>9</v>
      </c>
      <c r="C11">
        <v>3.5399293016305764</v>
      </c>
      <c r="D11" t="s">
        <v>85</v>
      </c>
      <c r="E11" t="s">
        <v>7</v>
      </c>
      <c r="F11">
        <v>9</v>
      </c>
      <c r="G11">
        <v>3.5399293016305764</v>
      </c>
      <c r="H11" t="s">
        <v>85</v>
      </c>
      <c r="I11" t="s">
        <v>7</v>
      </c>
      <c r="J11">
        <v>9</v>
      </c>
      <c r="K11">
        <v>3.5399293016305764</v>
      </c>
      <c r="L11" t="s">
        <v>85</v>
      </c>
      <c r="M11" t="s">
        <v>7</v>
      </c>
      <c r="N11">
        <v>9</v>
      </c>
      <c r="O11">
        <v>3.5399293016305764</v>
      </c>
      <c r="P11" t="s">
        <v>85</v>
      </c>
      <c r="Q11" t="s">
        <v>7</v>
      </c>
      <c r="R11">
        <v>9</v>
      </c>
      <c r="S11">
        <v>3.5399293016305764</v>
      </c>
      <c r="T11" t="s">
        <v>85</v>
      </c>
      <c r="U11" t="s">
        <v>7</v>
      </c>
      <c r="V11">
        <v>9</v>
      </c>
      <c r="W11">
        <v>3.5399293016305764</v>
      </c>
      <c r="X11" t="s">
        <v>43</v>
      </c>
    </row>
    <row r="12" spans="1:24" x14ac:dyDescent="0.2">
      <c r="A12" t="s">
        <v>7</v>
      </c>
      <c r="B12">
        <v>10</v>
      </c>
      <c r="C12">
        <v>6.9232715198338077</v>
      </c>
      <c r="D12" t="s">
        <v>51</v>
      </c>
      <c r="E12" t="s">
        <v>7</v>
      </c>
      <c r="F12">
        <v>10</v>
      </c>
      <c r="G12">
        <v>6.9232715198338077</v>
      </c>
      <c r="H12" t="s">
        <v>51</v>
      </c>
      <c r="I12" t="s">
        <v>7</v>
      </c>
      <c r="J12">
        <v>10</v>
      </c>
      <c r="K12">
        <v>6.9232715198338077</v>
      </c>
      <c r="L12" t="s">
        <v>51</v>
      </c>
      <c r="M12" t="s">
        <v>7</v>
      </c>
      <c r="N12">
        <v>10</v>
      </c>
      <c r="O12">
        <v>6.9232715198338077</v>
      </c>
      <c r="P12" t="s">
        <v>51</v>
      </c>
      <c r="Q12" t="s">
        <v>7</v>
      </c>
      <c r="R12">
        <v>10</v>
      </c>
      <c r="S12">
        <v>6.9232715198338077</v>
      </c>
      <c r="T12" t="s">
        <v>51</v>
      </c>
      <c r="U12" t="s">
        <v>7</v>
      </c>
      <c r="V12">
        <v>10</v>
      </c>
      <c r="W12">
        <v>6.9232715198338077</v>
      </c>
      <c r="X12" t="s">
        <v>51</v>
      </c>
    </row>
    <row r="13" spans="1:24" x14ac:dyDescent="0.2">
      <c r="A13" t="s">
        <v>7</v>
      </c>
      <c r="B13">
        <v>11</v>
      </c>
      <c r="C13">
        <v>23.454861820761089</v>
      </c>
      <c r="D13" t="s">
        <v>45</v>
      </c>
      <c r="E13" t="s">
        <v>7</v>
      </c>
      <c r="F13">
        <v>11</v>
      </c>
      <c r="G13">
        <v>23.454861820761089</v>
      </c>
      <c r="H13" t="s">
        <v>45</v>
      </c>
      <c r="I13" t="s">
        <v>7</v>
      </c>
      <c r="J13">
        <v>11</v>
      </c>
      <c r="K13">
        <v>23.454861820761089</v>
      </c>
      <c r="L13" t="s">
        <v>45</v>
      </c>
      <c r="M13" t="s">
        <v>7</v>
      </c>
      <c r="N13">
        <v>11</v>
      </c>
      <c r="O13">
        <v>23.454861820761089</v>
      </c>
      <c r="P13" t="s">
        <v>45</v>
      </c>
      <c r="Q13" t="s">
        <v>7</v>
      </c>
      <c r="R13">
        <v>11</v>
      </c>
      <c r="S13">
        <v>23.454861820761089</v>
      </c>
      <c r="T13" t="s">
        <v>45</v>
      </c>
      <c r="U13" t="s">
        <v>7</v>
      </c>
      <c r="V13">
        <v>11</v>
      </c>
      <c r="W13">
        <v>23.454861820761089</v>
      </c>
      <c r="X13" t="s">
        <v>45</v>
      </c>
    </row>
    <row r="14" spans="1:24" x14ac:dyDescent="0.2">
      <c r="A14" t="s">
        <v>7</v>
      </c>
      <c r="B14">
        <v>12</v>
      </c>
      <c r="C14">
        <v>24.81777459409642</v>
      </c>
      <c r="D14" t="s">
        <v>46</v>
      </c>
      <c r="E14" t="s">
        <v>7</v>
      </c>
      <c r="F14">
        <v>12</v>
      </c>
      <c r="G14">
        <v>24.81777459409642</v>
      </c>
      <c r="H14" t="s">
        <v>91</v>
      </c>
      <c r="I14" t="s">
        <v>7</v>
      </c>
      <c r="J14">
        <v>12</v>
      </c>
      <c r="K14">
        <v>24.81777459409642</v>
      </c>
      <c r="L14" t="s">
        <v>91</v>
      </c>
      <c r="M14" t="s">
        <v>7</v>
      </c>
      <c r="N14">
        <v>12</v>
      </c>
      <c r="O14">
        <v>24.81777459409642</v>
      </c>
      <c r="P14" t="s">
        <v>91</v>
      </c>
      <c r="Q14" t="s">
        <v>7</v>
      </c>
      <c r="R14">
        <v>12</v>
      </c>
      <c r="S14">
        <v>24.81777459409642</v>
      </c>
      <c r="T14" t="s">
        <v>91</v>
      </c>
      <c r="U14" t="s">
        <v>7</v>
      </c>
      <c r="V14">
        <v>12</v>
      </c>
      <c r="W14">
        <v>24.81777459409642</v>
      </c>
      <c r="X14" t="s">
        <v>91</v>
      </c>
    </row>
    <row r="15" spans="1:24" x14ac:dyDescent="0.2">
      <c r="A15" t="s">
        <v>7</v>
      </c>
      <c r="B15">
        <v>13</v>
      </c>
      <c r="C15">
        <v>16.54860518807569</v>
      </c>
      <c r="D15" t="s">
        <v>47</v>
      </c>
      <c r="E15" t="s">
        <v>7</v>
      </c>
      <c r="F15">
        <v>13</v>
      </c>
      <c r="G15">
        <v>16.54860518807569</v>
      </c>
      <c r="H15" t="s">
        <v>47</v>
      </c>
      <c r="I15" t="s">
        <v>7</v>
      </c>
      <c r="J15">
        <v>13</v>
      </c>
      <c r="K15">
        <v>16.54860518807569</v>
      </c>
      <c r="L15" t="s">
        <v>47</v>
      </c>
      <c r="M15" t="s">
        <v>7</v>
      </c>
      <c r="N15">
        <v>13</v>
      </c>
      <c r="O15">
        <v>16.54860518807569</v>
      </c>
      <c r="P15" t="s">
        <v>47</v>
      </c>
      <c r="Q15" t="s">
        <v>7</v>
      </c>
      <c r="R15">
        <v>13</v>
      </c>
      <c r="S15">
        <v>16.54860518807569</v>
      </c>
      <c r="T15" t="s">
        <v>47</v>
      </c>
      <c r="U15" t="s">
        <v>7</v>
      </c>
      <c r="V15">
        <v>13</v>
      </c>
      <c r="W15">
        <v>16.54860518807569</v>
      </c>
      <c r="X15" t="s">
        <v>50</v>
      </c>
    </row>
    <row r="16" spans="1:24" x14ac:dyDescent="0.2">
      <c r="A16" t="s">
        <v>7</v>
      </c>
      <c r="B16">
        <v>14</v>
      </c>
      <c r="C16">
        <v>18.243648208572033</v>
      </c>
      <c r="D16" t="s">
        <v>48</v>
      </c>
      <c r="E16" t="s">
        <v>7</v>
      </c>
      <c r="F16">
        <v>14</v>
      </c>
      <c r="G16">
        <v>18.243648208572033</v>
      </c>
      <c r="H16" t="s">
        <v>48</v>
      </c>
      <c r="I16" t="s">
        <v>7</v>
      </c>
      <c r="J16">
        <v>14</v>
      </c>
      <c r="K16">
        <v>18.243648208572033</v>
      </c>
      <c r="L16" t="s">
        <v>48</v>
      </c>
      <c r="M16" t="s">
        <v>7</v>
      </c>
      <c r="N16">
        <v>14</v>
      </c>
      <c r="O16">
        <v>18.243648208572033</v>
      </c>
      <c r="P16" t="s">
        <v>48</v>
      </c>
      <c r="Q16" t="s">
        <v>7</v>
      </c>
      <c r="R16">
        <v>14</v>
      </c>
      <c r="S16">
        <v>18.243648208572033</v>
      </c>
      <c r="T16" t="s">
        <v>48</v>
      </c>
      <c r="U16" t="s">
        <v>7</v>
      </c>
      <c r="V16">
        <v>14</v>
      </c>
      <c r="W16">
        <v>18.243648208572033</v>
      </c>
      <c r="X16" t="s">
        <v>48</v>
      </c>
    </row>
    <row r="17" spans="1:24" x14ac:dyDescent="0.2">
      <c r="A17" t="s">
        <v>7</v>
      </c>
      <c r="B17">
        <v>15</v>
      </c>
      <c r="C17">
        <v>18.390311290463753</v>
      </c>
      <c r="D17" t="s">
        <v>49</v>
      </c>
      <c r="E17" t="s">
        <v>7</v>
      </c>
      <c r="F17">
        <v>15</v>
      </c>
      <c r="G17">
        <v>18.390311290463753</v>
      </c>
      <c r="H17" t="s">
        <v>49</v>
      </c>
      <c r="I17" t="s">
        <v>7</v>
      </c>
      <c r="J17">
        <v>15</v>
      </c>
      <c r="K17">
        <v>18.390311290463753</v>
      </c>
      <c r="L17" t="s">
        <v>49</v>
      </c>
      <c r="M17" t="s">
        <v>7</v>
      </c>
      <c r="N17">
        <v>15</v>
      </c>
      <c r="O17">
        <v>18.390311290463753</v>
      </c>
      <c r="P17" t="s">
        <v>49</v>
      </c>
      <c r="Q17" t="s">
        <v>7</v>
      </c>
      <c r="R17">
        <v>15</v>
      </c>
      <c r="S17">
        <v>18.390311290463753</v>
      </c>
      <c r="T17" t="s">
        <v>49</v>
      </c>
      <c r="U17" t="s">
        <v>7</v>
      </c>
      <c r="V17">
        <v>15</v>
      </c>
      <c r="W17">
        <v>18.390311290463753</v>
      </c>
      <c r="X17" t="s">
        <v>49</v>
      </c>
    </row>
    <row r="18" spans="1:24" x14ac:dyDescent="0.2">
      <c r="A18" t="s">
        <v>7</v>
      </c>
      <c r="B18">
        <v>16</v>
      </c>
      <c r="C18">
        <v>20.03759859379219</v>
      </c>
      <c r="D18" t="s">
        <v>55</v>
      </c>
      <c r="E18" t="s">
        <v>7</v>
      </c>
      <c r="F18">
        <v>16</v>
      </c>
      <c r="G18">
        <v>20.03759859379219</v>
      </c>
      <c r="H18" t="s">
        <v>55</v>
      </c>
      <c r="I18" t="s">
        <v>7</v>
      </c>
      <c r="J18">
        <v>16</v>
      </c>
      <c r="K18">
        <v>20.03759859379219</v>
      </c>
      <c r="L18" t="s">
        <v>55</v>
      </c>
      <c r="M18" t="s">
        <v>7</v>
      </c>
      <c r="N18">
        <v>16</v>
      </c>
      <c r="O18">
        <v>20.03759859379219</v>
      </c>
      <c r="P18" t="s">
        <v>55</v>
      </c>
      <c r="Q18" t="s">
        <v>7</v>
      </c>
      <c r="R18">
        <v>16</v>
      </c>
      <c r="S18">
        <v>20.03759859379219</v>
      </c>
      <c r="T18" t="s">
        <v>55</v>
      </c>
      <c r="U18" t="s">
        <v>7</v>
      </c>
      <c r="V18">
        <v>16</v>
      </c>
      <c r="W18">
        <v>20.03759859379219</v>
      </c>
      <c r="X18" t="s">
        <v>55</v>
      </c>
    </row>
    <row r="19" spans="1:24" x14ac:dyDescent="0.2">
      <c r="A19" t="s">
        <v>7</v>
      </c>
      <c r="B19">
        <v>17</v>
      </c>
      <c r="C19">
        <v>12.961528781951106</v>
      </c>
      <c r="D19" t="s">
        <v>89</v>
      </c>
      <c r="E19" t="s">
        <v>7</v>
      </c>
      <c r="F19">
        <v>17</v>
      </c>
      <c r="G19">
        <v>12.961528781951106</v>
      </c>
      <c r="H19" t="s">
        <v>89</v>
      </c>
      <c r="I19" t="s">
        <v>7</v>
      </c>
      <c r="J19">
        <v>17</v>
      </c>
      <c r="K19">
        <v>12.961528781951106</v>
      </c>
      <c r="L19" t="s">
        <v>89</v>
      </c>
      <c r="M19" t="s">
        <v>7</v>
      </c>
      <c r="N19">
        <v>17</v>
      </c>
      <c r="O19">
        <v>12.961528781951106</v>
      </c>
      <c r="P19" t="s">
        <v>89</v>
      </c>
      <c r="Q19" t="s">
        <v>7</v>
      </c>
      <c r="R19">
        <v>17</v>
      </c>
      <c r="S19">
        <v>12.961528781951106</v>
      </c>
      <c r="T19" t="s">
        <v>89</v>
      </c>
      <c r="U19" t="s">
        <v>7</v>
      </c>
      <c r="V19">
        <v>17</v>
      </c>
      <c r="W19">
        <v>12.961528781951106</v>
      </c>
      <c r="X19" t="s">
        <v>56</v>
      </c>
    </row>
    <row r="20" spans="1:24" x14ac:dyDescent="0.2">
      <c r="A20" t="s">
        <v>7</v>
      </c>
      <c r="B20">
        <v>18</v>
      </c>
      <c r="C20">
        <v>28.747792645121837</v>
      </c>
      <c r="D20" t="s">
        <v>57</v>
      </c>
      <c r="E20" t="s">
        <v>7</v>
      </c>
      <c r="F20">
        <v>18</v>
      </c>
      <c r="G20">
        <v>28.747792645121837</v>
      </c>
      <c r="H20" t="s">
        <v>57</v>
      </c>
      <c r="I20" t="s">
        <v>7</v>
      </c>
      <c r="J20">
        <v>18</v>
      </c>
      <c r="K20">
        <v>28.747792645121837</v>
      </c>
      <c r="L20" t="s">
        <v>57</v>
      </c>
      <c r="M20" t="s">
        <v>7</v>
      </c>
      <c r="N20">
        <v>18</v>
      </c>
      <c r="O20">
        <v>28.747792645121837</v>
      </c>
      <c r="P20" t="s">
        <v>57</v>
      </c>
      <c r="Q20" t="s">
        <v>7</v>
      </c>
      <c r="R20">
        <v>18</v>
      </c>
      <c r="S20">
        <v>28.747792645121837</v>
      </c>
      <c r="T20" t="s">
        <v>57</v>
      </c>
      <c r="U20" t="s">
        <v>7</v>
      </c>
      <c r="V20">
        <v>18</v>
      </c>
      <c r="W20">
        <v>28.747792645121837</v>
      </c>
      <c r="X20" t="s">
        <v>57</v>
      </c>
    </row>
    <row r="21" spans="1:24" x14ac:dyDescent="0.2">
      <c r="A21" t="s">
        <v>7</v>
      </c>
      <c r="B21">
        <v>19</v>
      </c>
      <c r="C21">
        <v>27.512917232241456</v>
      </c>
      <c r="D21" t="s">
        <v>81</v>
      </c>
      <c r="E21" t="s">
        <v>7</v>
      </c>
      <c r="F21">
        <v>19</v>
      </c>
      <c r="G21">
        <v>27.512917232241456</v>
      </c>
      <c r="H21" t="s">
        <v>58</v>
      </c>
      <c r="I21" t="s">
        <v>7</v>
      </c>
      <c r="J21">
        <v>19</v>
      </c>
      <c r="K21">
        <v>27.512917232241456</v>
      </c>
      <c r="L21" t="s">
        <v>58</v>
      </c>
      <c r="M21" t="s">
        <v>7</v>
      </c>
      <c r="N21">
        <v>19</v>
      </c>
      <c r="O21">
        <v>27.512917232241456</v>
      </c>
      <c r="P21" t="s">
        <v>58</v>
      </c>
      <c r="Q21" t="s">
        <v>7</v>
      </c>
      <c r="R21">
        <v>19</v>
      </c>
      <c r="S21">
        <v>27.512917232241456</v>
      </c>
      <c r="T21" t="s">
        <v>81</v>
      </c>
      <c r="U21" t="s">
        <v>7</v>
      </c>
      <c r="V21">
        <v>19</v>
      </c>
      <c r="W21">
        <v>27.512917232241456</v>
      </c>
      <c r="X21" t="s">
        <v>81</v>
      </c>
    </row>
    <row r="22" spans="1:24" x14ac:dyDescent="0.2">
      <c r="A22" t="s">
        <v>7</v>
      </c>
      <c r="B22">
        <v>20</v>
      </c>
      <c r="C22">
        <v>25.553520438335578</v>
      </c>
      <c r="D22" t="s">
        <v>59</v>
      </c>
      <c r="E22" t="s">
        <v>7</v>
      </c>
      <c r="F22">
        <v>20</v>
      </c>
      <c r="G22">
        <v>25.553520438335578</v>
      </c>
      <c r="H22" t="s">
        <v>59</v>
      </c>
      <c r="I22" t="s">
        <v>7</v>
      </c>
      <c r="J22">
        <v>20</v>
      </c>
      <c r="K22">
        <v>25.553520438335578</v>
      </c>
      <c r="L22" t="s">
        <v>59</v>
      </c>
      <c r="M22" t="s">
        <v>7</v>
      </c>
      <c r="N22">
        <v>20</v>
      </c>
      <c r="O22">
        <v>25.553520438335578</v>
      </c>
      <c r="P22" t="s">
        <v>59</v>
      </c>
      <c r="Q22" t="s">
        <v>7</v>
      </c>
      <c r="R22">
        <v>20</v>
      </c>
      <c r="S22">
        <v>25.553520438335578</v>
      </c>
      <c r="T22" t="s">
        <v>59</v>
      </c>
      <c r="U22" t="s">
        <v>7</v>
      </c>
      <c r="V22">
        <v>20</v>
      </c>
      <c r="W22">
        <v>25.553520438335578</v>
      </c>
      <c r="X22" t="s">
        <v>59</v>
      </c>
    </row>
    <row r="23" spans="1:24" x14ac:dyDescent="0.2">
      <c r="A23" t="s">
        <v>7</v>
      </c>
      <c r="B23">
        <v>21</v>
      </c>
      <c r="C23">
        <v>26.252173228667388</v>
      </c>
      <c r="D23" t="s">
        <v>60</v>
      </c>
      <c r="E23" t="s">
        <v>7</v>
      </c>
      <c r="F23">
        <v>21</v>
      </c>
      <c r="G23">
        <v>26.252173228667388</v>
      </c>
      <c r="H23" t="s">
        <v>60</v>
      </c>
      <c r="I23" t="s">
        <v>7</v>
      </c>
      <c r="J23">
        <v>21</v>
      </c>
      <c r="K23">
        <v>26.252173228667388</v>
      </c>
      <c r="L23" t="s">
        <v>60</v>
      </c>
      <c r="M23" t="s">
        <v>7</v>
      </c>
      <c r="N23">
        <v>21</v>
      </c>
      <c r="O23">
        <v>26.252173228667388</v>
      </c>
      <c r="P23" t="s">
        <v>60</v>
      </c>
      <c r="Q23" t="s">
        <v>7</v>
      </c>
      <c r="R23">
        <v>21</v>
      </c>
      <c r="S23">
        <v>26.252173228667388</v>
      </c>
      <c r="T23" t="s">
        <v>60</v>
      </c>
      <c r="U23" t="s">
        <v>7</v>
      </c>
      <c r="V23">
        <v>21</v>
      </c>
      <c r="W23">
        <v>26.252173228667388</v>
      </c>
      <c r="X23" t="s">
        <v>60</v>
      </c>
    </row>
    <row r="24" spans="1:24" x14ac:dyDescent="0.2">
      <c r="A24" t="s">
        <v>7</v>
      </c>
      <c r="B24">
        <v>22</v>
      </c>
      <c r="C24">
        <v>29.039401764832771</v>
      </c>
      <c r="D24" t="s">
        <v>61</v>
      </c>
      <c r="E24" t="s">
        <v>7</v>
      </c>
      <c r="F24">
        <v>22</v>
      </c>
      <c r="G24">
        <v>29.039401764832771</v>
      </c>
      <c r="H24" t="s">
        <v>61</v>
      </c>
      <c r="I24" t="s">
        <v>7</v>
      </c>
      <c r="J24">
        <v>22</v>
      </c>
      <c r="K24">
        <v>29.039401764832771</v>
      </c>
      <c r="L24" t="s">
        <v>61</v>
      </c>
      <c r="M24" t="s">
        <v>7</v>
      </c>
      <c r="N24">
        <v>22</v>
      </c>
      <c r="O24">
        <v>29.039401764832771</v>
      </c>
      <c r="P24" t="s">
        <v>61</v>
      </c>
      <c r="Q24" t="s">
        <v>7</v>
      </c>
      <c r="R24">
        <v>22</v>
      </c>
      <c r="S24">
        <v>29.039401764832771</v>
      </c>
      <c r="T24" t="s">
        <v>61</v>
      </c>
      <c r="U24" t="s">
        <v>7</v>
      </c>
      <c r="V24">
        <v>22</v>
      </c>
      <c r="W24">
        <v>29.039401764832771</v>
      </c>
      <c r="X24" t="s">
        <v>61</v>
      </c>
    </row>
    <row r="25" spans="1:24" x14ac:dyDescent="0.2">
      <c r="A25" t="s">
        <v>7</v>
      </c>
      <c r="B25">
        <v>23</v>
      </c>
      <c r="C25">
        <v>38.651264359575904</v>
      </c>
      <c r="D25" t="s">
        <v>80</v>
      </c>
      <c r="E25" t="s">
        <v>7</v>
      </c>
      <c r="F25">
        <v>23</v>
      </c>
      <c r="G25">
        <v>38.651264359575904</v>
      </c>
      <c r="H25" t="s">
        <v>62</v>
      </c>
      <c r="I25" t="s">
        <v>7</v>
      </c>
      <c r="J25">
        <v>23</v>
      </c>
      <c r="K25">
        <v>38.651264359575904</v>
      </c>
      <c r="L25" t="s">
        <v>62</v>
      </c>
      <c r="M25" t="s">
        <v>7</v>
      </c>
      <c r="N25">
        <v>23</v>
      </c>
      <c r="O25">
        <v>38.651264359575904</v>
      </c>
      <c r="P25" t="s">
        <v>62</v>
      </c>
      <c r="Q25" t="s">
        <v>7</v>
      </c>
      <c r="R25">
        <v>23</v>
      </c>
      <c r="S25">
        <v>38.651264359575904</v>
      </c>
      <c r="T25" t="s">
        <v>62</v>
      </c>
      <c r="U25" t="s">
        <v>7</v>
      </c>
      <c r="V25">
        <v>23</v>
      </c>
      <c r="W25">
        <v>38.651264359575904</v>
      </c>
      <c r="X25" t="s">
        <v>62</v>
      </c>
    </row>
    <row r="26" spans="1:24" x14ac:dyDescent="0.2">
      <c r="A26" t="s">
        <v>7</v>
      </c>
      <c r="B26">
        <v>24</v>
      </c>
      <c r="C26">
        <v>41.554795195850367</v>
      </c>
      <c r="D26" t="s">
        <v>63</v>
      </c>
      <c r="E26" t="s">
        <v>7</v>
      </c>
      <c r="F26">
        <v>24</v>
      </c>
      <c r="G26">
        <v>41.554795195850367</v>
      </c>
      <c r="H26" t="s">
        <v>63</v>
      </c>
      <c r="I26" t="s">
        <v>7</v>
      </c>
      <c r="J26">
        <v>24</v>
      </c>
      <c r="K26">
        <v>41.554795195850367</v>
      </c>
      <c r="L26" t="s">
        <v>63</v>
      </c>
      <c r="M26" t="s">
        <v>7</v>
      </c>
      <c r="N26">
        <v>24</v>
      </c>
      <c r="O26">
        <v>41.554795195850367</v>
      </c>
      <c r="P26" t="s">
        <v>63</v>
      </c>
      <c r="Q26" t="s">
        <v>7</v>
      </c>
      <c r="R26">
        <v>24</v>
      </c>
      <c r="S26">
        <v>41.554795195850367</v>
      </c>
      <c r="T26" t="s">
        <v>63</v>
      </c>
      <c r="U26" t="s">
        <v>7</v>
      </c>
      <c r="V26">
        <v>24</v>
      </c>
      <c r="W26">
        <v>41.554795195850367</v>
      </c>
      <c r="X26" t="s">
        <v>63</v>
      </c>
    </row>
    <row r="27" spans="1:24" x14ac:dyDescent="0.2">
      <c r="A27" t="s">
        <v>7</v>
      </c>
      <c r="B27">
        <v>25</v>
      </c>
      <c r="C27">
        <v>32.740958113794434</v>
      </c>
      <c r="D27" t="s">
        <v>88</v>
      </c>
      <c r="E27" t="s">
        <v>7</v>
      </c>
      <c r="F27">
        <v>25</v>
      </c>
      <c r="G27">
        <v>32.740958113794434</v>
      </c>
      <c r="H27" t="s">
        <v>88</v>
      </c>
      <c r="I27" t="s">
        <v>7</v>
      </c>
      <c r="J27">
        <v>25</v>
      </c>
      <c r="K27">
        <v>32.740958113794434</v>
      </c>
      <c r="L27" t="s">
        <v>64</v>
      </c>
      <c r="M27" t="s">
        <v>7</v>
      </c>
      <c r="N27">
        <v>25</v>
      </c>
      <c r="O27">
        <v>32.740958113794434</v>
      </c>
      <c r="P27" t="s">
        <v>64</v>
      </c>
      <c r="Q27" t="s">
        <v>7</v>
      </c>
      <c r="R27">
        <v>25</v>
      </c>
      <c r="S27">
        <v>32.740958113794434</v>
      </c>
      <c r="T27" t="s">
        <v>88</v>
      </c>
      <c r="U27" t="s">
        <v>7</v>
      </c>
      <c r="V27">
        <v>25</v>
      </c>
      <c r="W27">
        <v>32.740958113794434</v>
      </c>
      <c r="X27" t="s">
        <v>88</v>
      </c>
    </row>
    <row r="28" spans="1:24" x14ac:dyDescent="0.2">
      <c r="A28" t="s">
        <v>7</v>
      </c>
      <c r="B28">
        <v>26</v>
      </c>
      <c r="C28">
        <v>43.235415606938602</v>
      </c>
      <c r="D28" t="s">
        <v>65</v>
      </c>
      <c r="E28" t="s">
        <v>7</v>
      </c>
      <c r="F28">
        <v>26</v>
      </c>
      <c r="G28">
        <v>43.235415606938602</v>
      </c>
      <c r="H28" t="s">
        <v>65</v>
      </c>
      <c r="I28" t="s">
        <v>7</v>
      </c>
      <c r="J28">
        <v>26</v>
      </c>
      <c r="K28">
        <v>43.235415606938602</v>
      </c>
      <c r="L28" t="s">
        <v>65</v>
      </c>
      <c r="M28" t="s">
        <v>7</v>
      </c>
      <c r="N28">
        <v>26</v>
      </c>
      <c r="O28">
        <v>43.235415606938602</v>
      </c>
      <c r="P28" t="s">
        <v>65</v>
      </c>
      <c r="Q28" t="s">
        <v>7</v>
      </c>
      <c r="R28">
        <v>26</v>
      </c>
      <c r="S28">
        <v>43.235415606938602</v>
      </c>
      <c r="T28" t="s">
        <v>65</v>
      </c>
      <c r="U28" t="s">
        <v>7</v>
      </c>
      <c r="V28">
        <v>26</v>
      </c>
      <c r="W28">
        <v>43.235415606938602</v>
      </c>
      <c r="X28" t="s">
        <v>65</v>
      </c>
    </row>
    <row r="29" spans="1:24" x14ac:dyDescent="0.2">
      <c r="A29" t="s">
        <v>7</v>
      </c>
      <c r="B29">
        <v>27</v>
      </c>
      <c r="C29">
        <v>36.475398932972205</v>
      </c>
      <c r="D29" t="s">
        <v>66</v>
      </c>
      <c r="E29" t="s">
        <v>7</v>
      </c>
      <c r="F29">
        <v>27</v>
      </c>
      <c r="G29">
        <v>36.475398932972205</v>
      </c>
      <c r="H29" t="s">
        <v>66</v>
      </c>
      <c r="I29" t="s">
        <v>7</v>
      </c>
      <c r="J29">
        <v>27</v>
      </c>
      <c r="K29">
        <v>36.475398932972205</v>
      </c>
      <c r="L29" t="s">
        <v>66</v>
      </c>
      <c r="M29" t="s">
        <v>7</v>
      </c>
      <c r="N29">
        <v>27</v>
      </c>
      <c r="O29">
        <v>36.475398932972205</v>
      </c>
      <c r="P29" t="s">
        <v>66</v>
      </c>
      <c r="Q29" t="s">
        <v>7</v>
      </c>
      <c r="R29">
        <v>27</v>
      </c>
      <c r="S29">
        <v>36.475398932972205</v>
      </c>
      <c r="T29" t="s">
        <v>66</v>
      </c>
      <c r="U29" t="s">
        <v>7</v>
      </c>
      <c r="V29">
        <v>27</v>
      </c>
      <c r="W29">
        <v>36.475398932972205</v>
      </c>
      <c r="X29" t="s">
        <v>66</v>
      </c>
    </row>
    <row r="30" spans="1:24" x14ac:dyDescent="0.2">
      <c r="A30" t="s">
        <v>7</v>
      </c>
      <c r="B30">
        <v>28</v>
      </c>
      <c r="C30">
        <v>42.468706809417682</v>
      </c>
      <c r="D30" t="s">
        <v>67</v>
      </c>
      <c r="E30" t="s">
        <v>7</v>
      </c>
      <c r="F30">
        <v>28</v>
      </c>
      <c r="G30">
        <v>42.468706809417682</v>
      </c>
      <c r="H30" t="s">
        <v>67</v>
      </c>
      <c r="I30" t="s">
        <v>7</v>
      </c>
      <c r="J30">
        <v>28</v>
      </c>
      <c r="K30">
        <v>42.468706809417682</v>
      </c>
      <c r="L30" t="s">
        <v>67</v>
      </c>
      <c r="M30" t="s">
        <v>7</v>
      </c>
      <c r="N30">
        <v>28</v>
      </c>
      <c r="O30">
        <v>42.468706809417682</v>
      </c>
      <c r="P30" t="s">
        <v>67</v>
      </c>
      <c r="Q30" t="s">
        <v>7</v>
      </c>
      <c r="R30">
        <v>28</v>
      </c>
      <c r="S30">
        <v>42.468706809417682</v>
      </c>
      <c r="T30" t="s">
        <v>67</v>
      </c>
      <c r="U30" t="s">
        <v>7</v>
      </c>
      <c r="V30">
        <v>28</v>
      </c>
      <c r="W30">
        <v>42.468706809417682</v>
      </c>
      <c r="X30" t="s">
        <v>67</v>
      </c>
    </row>
    <row r="31" spans="1:24" x14ac:dyDescent="0.2">
      <c r="A31" t="s">
        <v>7</v>
      </c>
      <c r="B31">
        <v>29</v>
      </c>
      <c r="C31">
        <v>46.980874804657333</v>
      </c>
      <c r="D31" t="s">
        <v>68</v>
      </c>
      <c r="E31" t="s">
        <v>7</v>
      </c>
      <c r="F31">
        <v>29</v>
      </c>
      <c r="G31">
        <v>46.980874804657333</v>
      </c>
      <c r="H31" t="s">
        <v>68</v>
      </c>
      <c r="I31" t="s">
        <v>7</v>
      </c>
      <c r="J31">
        <v>29</v>
      </c>
      <c r="K31">
        <v>46.980874804657333</v>
      </c>
      <c r="L31" t="s">
        <v>68</v>
      </c>
      <c r="M31" t="s">
        <v>7</v>
      </c>
      <c r="N31">
        <v>29</v>
      </c>
      <c r="O31">
        <v>46.980874804657333</v>
      </c>
      <c r="P31" t="s">
        <v>68</v>
      </c>
      <c r="Q31" t="s">
        <v>7</v>
      </c>
      <c r="R31">
        <v>29</v>
      </c>
      <c r="S31">
        <v>46.980874804657333</v>
      </c>
      <c r="T31" t="s">
        <v>68</v>
      </c>
      <c r="U31" t="s">
        <v>7</v>
      </c>
      <c r="V31">
        <v>29</v>
      </c>
      <c r="W31">
        <v>46.980874804657333</v>
      </c>
      <c r="X31" t="s">
        <v>68</v>
      </c>
    </row>
    <row r="32" spans="1:24" x14ac:dyDescent="0.2">
      <c r="A32" t="s">
        <v>7</v>
      </c>
      <c r="B32">
        <v>30</v>
      </c>
      <c r="C32">
        <v>53.23770693397956</v>
      </c>
      <c r="D32" t="s">
        <v>69</v>
      </c>
      <c r="E32" t="s">
        <v>7</v>
      </c>
      <c r="F32">
        <v>30</v>
      </c>
      <c r="G32">
        <v>53.23770693397956</v>
      </c>
      <c r="H32" t="s">
        <v>69</v>
      </c>
      <c r="I32" t="s">
        <v>7</v>
      </c>
      <c r="J32">
        <v>30</v>
      </c>
      <c r="K32">
        <v>53.23770693397956</v>
      </c>
      <c r="L32" t="s">
        <v>69</v>
      </c>
      <c r="M32" t="s">
        <v>7</v>
      </c>
      <c r="N32">
        <v>30</v>
      </c>
      <c r="O32">
        <v>53.23770693397956</v>
      </c>
      <c r="P32" t="s">
        <v>69</v>
      </c>
      <c r="Q32" t="s">
        <v>7</v>
      </c>
      <c r="R32">
        <v>30</v>
      </c>
      <c r="S32">
        <v>53.23770693397956</v>
      </c>
      <c r="T32" t="s">
        <v>69</v>
      </c>
      <c r="U32" t="s">
        <v>7</v>
      </c>
      <c r="V32">
        <v>30</v>
      </c>
      <c r="W32">
        <v>53.23770693397956</v>
      </c>
      <c r="X32" t="s">
        <v>69</v>
      </c>
    </row>
    <row r="33" spans="1:24" x14ac:dyDescent="0.2">
      <c r="A33" t="s">
        <v>7</v>
      </c>
      <c r="B33">
        <v>31</v>
      </c>
      <c r="C33">
        <v>47.949014712797172</v>
      </c>
      <c r="D33" t="s">
        <v>84</v>
      </c>
      <c r="E33" t="s">
        <v>7</v>
      </c>
      <c r="F33">
        <v>31</v>
      </c>
      <c r="G33">
        <v>47.949014712797172</v>
      </c>
      <c r="H33" t="s">
        <v>84</v>
      </c>
      <c r="I33" t="s">
        <v>7</v>
      </c>
      <c r="J33">
        <v>31</v>
      </c>
      <c r="K33">
        <v>47.949014712797172</v>
      </c>
      <c r="L33" t="s">
        <v>84</v>
      </c>
      <c r="M33" t="s">
        <v>7</v>
      </c>
      <c r="N33">
        <v>31</v>
      </c>
      <c r="O33">
        <v>47.949014712797172</v>
      </c>
      <c r="P33" t="s">
        <v>84</v>
      </c>
      <c r="Q33" t="s">
        <v>7</v>
      </c>
      <c r="R33">
        <v>31</v>
      </c>
      <c r="S33">
        <v>47.949014712797172</v>
      </c>
      <c r="T33" t="s">
        <v>70</v>
      </c>
      <c r="U33" t="s">
        <v>7</v>
      </c>
      <c r="V33">
        <v>31</v>
      </c>
      <c r="W33">
        <v>47.949014712797172</v>
      </c>
      <c r="X33" t="s">
        <v>70</v>
      </c>
    </row>
    <row r="34" spans="1:24" x14ac:dyDescent="0.2">
      <c r="A34" t="s">
        <v>7</v>
      </c>
      <c r="B34">
        <v>32</v>
      </c>
      <c r="C34">
        <v>50.157837084508095</v>
      </c>
      <c r="D34" t="s">
        <v>83</v>
      </c>
      <c r="E34" t="s">
        <v>7</v>
      </c>
      <c r="F34">
        <v>32</v>
      </c>
      <c r="G34">
        <v>50.157837084508095</v>
      </c>
      <c r="H34" t="s">
        <v>83</v>
      </c>
      <c r="I34" t="s">
        <v>7</v>
      </c>
      <c r="J34">
        <v>32</v>
      </c>
      <c r="K34">
        <v>50.157837084508095</v>
      </c>
      <c r="L34" t="s">
        <v>83</v>
      </c>
      <c r="M34" t="s">
        <v>7</v>
      </c>
      <c r="N34">
        <v>32</v>
      </c>
      <c r="O34">
        <v>50.157837084508095</v>
      </c>
      <c r="P34" t="s">
        <v>83</v>
      </c>
      <c r="Q34" t="s">
        <v>7</v>
      </c>
      <c r="R34">
        <v>32</v>
      </c>
      <c r="S34">
        <v>50.157837084508095</v>
      </c>
      <c r="T34" t="s">
        <v>83</v>
      </c>
      <c r="U34" t="s">
        <v>7</v>
      </c>
      <c r="V34">
        <v>32</v>
      </c>
      <c r="W34">
        <v>50.157837084508095</v>
      </c>
      <c r="X34" t="s">
        <v>71</v>
      </c>
    </row>
    <row r="35" spans="1:24" x14ac:dyDescent="0.2">
      <c r="A35" t="s">
        <v>7</v>
      </c>
      <c r="B35">
        <v>33</v>
      </c>
      <c r="C35">
        <v>52.83900329383755</v>
      </c>
      <c r="D35" t="s">
        <v>72</v>
      </c>
      <c r="E35" t="s">
        <v>7</v>
      </c>
      <c r="F35">
        <v>33</v>
      </c>
      <c r="G35">
        <v>52.83900329383755</v>
      </c>
      <c r="H35" t="s">
        <v>72</v>
      </c>
      <c r="I35" t="s">
        <v>7</v>
      </c>
      <c r="J35">
        <v>33</v>
      </c>
      <c r="K35">
        <v>52.83900329383755</v>
      </c>
      <c r="L35" t="s">
        <v>72</v>
      </c>
      <c r="M35" t="s">
        <v>7</v>
      </c>
      <c r="N35">
        <v>33</v>
      </c>
      <c r="O35">
        <v>52.83900329383755</v>
      </c>
      <c r="P35" t="s">
        <v>72</v>
      </c>
      <c r="Q35" t="s">
        <v>7</v>
      </c>
      <c r="R35">
        <v>33</v>
      </c>
      <c r="S35">
        <v>52.83900329383755</v>
      </c>
      <c r="T35" t="s">
        <v>72</v>
      </c>
      <c r="U35" t="s">
        <v>7</v>
      </c>
      <c r="V35">
        <v>33</v>
      </c>
      <c r="W35">
        <v>52.83900329383755</v>
      </c>
      <c r="X35" t="s">
        <v>72</v>
      </c>
    </row>
    <row r="36" spans="1:24" x14ac:dyDescent="0.2">
      <c r="A36" t="s">
        <v>7</v>
      </c>
      <c r="B36">
        <v>34</v>
      </c>
      <c r="C36">
        <v>55.449012367220455</v>
      </c>
      <c r="D36" t="s">
        <v>73</v>
      </c>
      <c r="E36" t="s">
        <v>7</v>
      </c>
      <c r="F36">
        <v>34</v>
      </c>
      <c r="G36">
        <v>55.449012367220455</v>
      </c>
      <c r="H36" t="s">
        <v>73</v>
      </c>
      <c r="I36" t="s">
        <v>7</v>
      </c>
      <c r="J36">
        <v>34</v>
      </c>
      <c r="K36">
        <v>55.449012367220455</v>
      </c>
      <c r="L36" t="s">
        <v>73</v>
      </c>
      <c r="M36" t="s">
        <v>7</v>
      </c>
      <c r="N36">
        <v>34</v>
      </c>
      <c r="O36">
        <v>55.449012367220455</v>
      </c>
      <c r="P36" t="s">
        <v>73</v>
      </c>
      <c r="Q36" t="s">
        <v>7</v>
      </c>
      <c r="R36">
        <v>34</v>
      </c>
      <c r="S36">
        <v>55.449012367220455</v>
      </c>
      <c r="T36" t="s">
        <v>73</v>
      </c>
      <c r="U36" t="s">
        <v>7</v>
      </c>
      <c r="V36">
        <v>34</v>
      </c>
      <c r="W36">
        <v>55.449012367220455</v>
      </c>
      <c r="X36" t="s">
        <v>73</v>
      </c>
    </row>
    <row r="37" spans="1:24" x14ac:dyDescent="0.2">
      <c r="A37" t="s">
        <v>7</v>
      </c>
      <c r="B37">
        <v>35</v>
      </c>
      <c r="C37">
        <v>56.209115155311402</v>
      </c>
      <c r="D37" t="s">
        <v>74</v>
      </c>
      <c r="E37" t="s">
        <v>7</v>
      </c>
      <c r="F37">
        <v>35</v>
      </c>
      <c r="G37">
        <v>56.209115155311402</v>
      </c>
      <c r="H37" t="s">
        <v>74</v>
      </c>
      <c r="I37" t="s">
        <v>7</v>
      </c>
      <c r="J37">
        <v>35</v>
      </c>
      <c r="K37">
        <v>56.209115155311402</v>
      </c>
      <c r="L37" t="s">
        <v>74</v>
      </c>
      <c r="M37" t="s">
        <v>7</v>
      </c>
      <c r="N37">
        <v>35</v>
      </c>
      <c r="O37">
        <v>56.209115155311402</v>
      </c>
      <c r="P37" t="s">
        <v>74</v>
      </c>
      <c r="Q37" t="s">
        <v>7</v>
      </c>
      <c r="R37">
        <v>35</v>
      </c>
      <c r="S37">
        <v>56.209115155311402</v>
      </c>
      <c r="T37" t="s">
        <v>74</v>
      </c>
      <c r="U37" t="s">
        <v>7</v>
      </c>
      <c r="V37">
        <v>35</v>
      </c>
      <c r="W37">
        <v>56.209115155311402</v>
      </c>
      <c r="X37" t="s">
        <v>74</v>
      </c>
    </row>
    <row r="39" spans="1:24" x14ac:dyDescent="0.2">
      <c r="A39" t="s">
        <v>7</v>
      </c>
      <c r="B39">
        <v>36</v>
      </c>
      <c r="C39">
        <f>C7-1.40732117474615</f>
        <v>7.8338844617210892</v>
      </c>
      <c r="E39" t="s">
        <v>8</v>
      </c>
      <c r="F39">
        <v>36</v>
      </c>
      <c r="G39">
        <f>G7-0.837412151279829</f>
        <v>8.4037934851874105</v>
      </c>
      <c r="I39" t="s">
        <v>9</v>
      </c>
      <c r="J39">
        <v>36</v>
      </c>
      <c r="K39">
        <f>K7-0.776324388097885</f>
        <v>8.4648812483693536</v>
      </c>
      <c r="M39" t="s">
        <v>10</v>
      </c>
      <c r="N39">
        <v>36</v>
      </c>
      <c r="O39">
        <f>O7-0.97119811708152</f>
        <v>8.2700075193857181</v>
      </c>
      <c r="Q39" t="s">
        <v>11</v>
      </c>
      <c r="R39">
        <v>36</v>
      </c>
      <c r="S39">
        <f>S7-1.14581867869417</f>
        <v>8.0953869577730693</v>
      </c>
      <c r="U39" t="s">
        <v>12</v>
      </c>
      <c r="V39">
        <v>36</v>
      </c>
      <c r="W39">
        <v>0.51198828111588646</v>
      </c>
    </row>
    <row r="40" spans="1:24" x14ac:dyDescent="0.2">
      <c r="A40" t="s">
        <v>7</v>
      </c>
      <c r="B40">
        <v>37</v>
      </c>
      <c r="C40">
        <f>C7+0.643802937413478</f>
        <v>9.8850085738807163</v>
      </c>
      <c r="E40" t="s">
        <v>8</v>
      </c>
      <c r="F40">
        <v>37</v>
      </c>
      <c r="G40">
        <f>G8+0.914158508015857</f>
        <v>12.263287367327489</v>
      </c>
      <c r="I40" t="s">
        <v>9</v>
      </c>
      <c r="J40">
        <v>37</v>
      </c>
      <c r="K40">
        <f>K15+0.659277045120048</f>
        <v>17.20788223319574</v>
      </c>
      <c r="M40" t="s">
        <v>10</v>
      </c>
      <c r="N40">
        <v>37</v>
      </c>
      <c r="O40">
        <f>O15+0.30308100046768</f>
        <v>16.851686188543372</v>
      </c>
      <c r="Q40" t="s">
        <v>11</v>
      </c>
      <c r="R40">
        <v>37</v>
      </c>
      <c r="S40">
        <f>S15-2.03753369433626</f>
        <v>14.511071493739431</v>
      </c>
      <c r="U40" t="s">
        <v>12</v>
      </c>
      <c r="V40">
        <v>37</v>
      </c>
      <c r="W40">
        <f>W7+0.404416177278363</f>
        <v>9.6456218137456027</v>
      </c>
    </row>
    <row r="41" spans="1:24" x14ac:dyDescent="0.2">
      <c r="A41" t="s">
        <v>7</v>
      </c>
      <c r="B41">
        <v>38</v>
      </c>
      <c r="C41">
        <f>C8+1.30231196126137</f>
        <v>12.651440820573002</v>
      </c>
      <c r="E41" t="s">
        <v>8</v>
      </c>
      <c r="F41">
        <v>38</v>
      </c>
      <c r="G41">
        <f>G20+0.770530841548719</f>
        <v>29.518323486670557</v>
      </c>
      <c r="I41" t="s">
        <v>9</v>
      </c>
      <c r="J41">
        <v>38</v>
      </c>
      <c r="K41">
        <f>K13+0.509795601742066</f>
        <v>23.964657422503155</v>
      </c>
      <c r="M41" t="s">
        <v>10</v>
      </c>
      <c r="N41">
        <v>38</v>
      </c>
      <c r="O41">
        <f>O13-0.593084549078569</f>
        <v>22.86177727168252</v>
      </c>
      <c r="Q41" t="s">
        <v>11</v>
      </c>
      <c r="R41">
        <v>38</v>
      </c>
      <c r="S41">
        <f>S15-0.21168110186998</f>
        <v>16.336924086205709</v>
      </c>
      <c r="U41" t="s">
        <v>12</v>
      </c>
      <c r="V41">
        <v>38</v>
      </c>
      <c r="W41">
        <f>W19-0.0946666666666667</f>
        <v>12.866862115284439</v>
      </c>
    </row>
    <row r="42" spans="1:24" x14ac:dyDescent="0.2">
      <c r="A42" t="s">
        <v>7</v>
      </c>
      <c r="B42">
        <v>39</v>
      </c>
      <c r="C42">
        <f>C13+0.275998389689344</f>
        <v>23.730860210450434</v>
      </c>
      <c r="E42" t="s">
        <v>8</v>
      </c>
      <c r="F42">
        <v>39</v>
      </c>
      <c r="G42">
        <f>G24+2.67966871915997</f>
        <v>31.719070483992741</v>
      </c>
      <c r="I42" t="s">
        <v>9</v>
      </c>
      <c r="J42">
        <v>39</v>
      </c>
      <c r="K42">
        <f>K22-0.401636651713959</f>
        <v>25.151883786621621</v>
      </c>
      <c r="M42" t="s">
        <v>10</v>
      </c>
      <c r="N42">
        <v>39</v>
      </c>
      <c r="O42">
        <f>O20+0.360479673151788</f>
        <v>29.108272318273624</v>
      </c>
      <c r="Q42" t="s">
        <v>11</v>
      </c>
      <c r="R42">
        <v>39</v>
      </c>
      <c r="S42">
        <f>S13-0.806057621320516</f>
        <v>22.648804199440573</v>
      </c>
      <c r="U42" t="s">
        <v>12</v>
      </c>
      <c r="V42">
        <v>39</v>
      </c>
      <c r="W42">
        <f>W18+0.909243641715465</f>
        <v>20.946842235507656</v>
      </c>
    </row>
    <row r="43" spans="1:24" x14ac:dyDescent="0.2">
      <c r="A43" t="s">
        <v>7</v>
      </c>
      <c r="B43">
        <v>40</v>
      </c>
      <c r="C43">
        <f>C20-1.23066666666667</f>
        <v>27.517125978455166</v>
      </c>
      <c r="E43" t="s">
        <v>8</v>
      </c>
      <c r="F43">
        <v>40</v>
      </c>
      <c r="G43">
        <f>G29+3.40076082990589</f>
        <v>39.876159762878096</v>
      </c>
      <c r="I43" t="s">
        <v>9</v>
      </c>
      <c r="J43">
        <v>40</v>
      </c>
      <c r="K43">
        <f>K20+0.369685151326248</f>
        <v>29.117477796448085</v>
      </c>
      <c r="M43" t="s">
        <v>10</v>
      </c>
      <c r="N43">
        <v>40</v>
      </c>
      <c r="O43">
        <f>O27-0.677709719734379</f>
        <v>32.063248394060054</v>
      </c>
      <c r="Q43" t="s">
        <v>11</v>
      </c>
      <c r="R43">
        <v>40</v>
      </c>
      <c r="S43">
        <f>S20+0.585480998837708</f>
        <v>29.333273643959544</v>
      </c>
      <c r="U43" t="s">
        <v>12</v>
      </c>
      <c r="V43">
        <v>40</v>
      </c>
      <c r="W43">
        <f>W23+0.946666666666667</f>
        <v>27.198839895334054</v>
      </c>
    </row>
    <row r="44" spans="1:24" x14ac:dyDescent="0.2">
      <c r="A44" t="s">
        <v>7</v>
      </c>
      <c r="B44">
        <v>41</v>
      </c>
      <c r="C44">
        <f>C24+0.200818325856979</f>
        <v>29.24022009068975</v>
      </c>
      <c r="E44" t="s">
        <v>8</v>
      </c>
      <c r="F44">
        <v>41</v>
      </c>
      <c r="G44">
        <f>G33-1.2343023220517</f>
        <v>46.714712390745476</v>
      </c>
      <c r="I44" t="s">
        <v>9</v>
      </c>
      <c r="J44">
        <v>41</v>
      </c>
      <c r="K44">
        <f>K27-0.0946666666666667</f>
        <v>32.646291447127766</v>
      </c>
      <c r="M44" t="s">
        <v>10</v>
      </c>
      <c r="N44">
        <v>41</v>
      </c>
      <c r="O44">
        <f>O27+1.94239623416304</f>
        <v>34.683354347957476</v>
      </c>
      <c r="Q44" t="s">
        <v>11</v>
      </c>
      <c r="R44">
        <v>41</v>
      </c>
      <c r="S44">
        <f>S26-1.95160332945903</f>
        <v>39.603191866391334</v>
      </c>
      <c r="U44" t="s">
        <v>12</v>
      </c>
      <c r="V44">
        <v>41</v>
      </c>
      <c r="W44">
        <f>W20+0.677710196995081</f>
        <v>29.42550284211692</v>
      </c>
    </row>
    <row r="45" spans="1:24" x14ac:dyDescent="0.2">
      <c r="A45" t="s">
        <v>7</v>
      </c>
      <c r="B45">
        <v>42</v>
      </c>
      <c r="C45">
        <f>C25-0.482707180620117</f>
        <v>38.168557178955787</v>
      </c>
      <c r="E45" t="s">
        <v>8</v>
      </c>
      <c r="F45">
        <v>42</v>
      </c>
      <c r="G45">
        <f>G32-1.82709119154524</f>
        <v>51.410615742434317</v>
      </c>
      <c r="I45" t="s">
        <v>9</v>
      </c>
      <c r="J45">
        <v>42</v>
      </c>
      <c r="K45">
        <f>K29-1.19182288020401</f>
        <v>35.283576052768197</v>
      </c>
      <c r="M45" t="s">
        <v>10</v>
      </c>
      <c r="N45">
        <v>42</v>
      </c>
      <c r="O45">
        <f>O29+4.12479225511185</f>
        <v>40.600191188084054</v>
      </c>
      <c r="Q45" t="s">
        <v>11</v>
      </c>
      <c r="R45">
        <v>42</v>
      </c>
      <c r="S45">
        <f>S26-0.89808685548782</f>
        <v>40.656708340362549</v>
      </c>
      <c r="U45" t="s">
        <v>12</v>
      </c>
      <c r="V45">
        <v>42</v>
      </c>
      <c r="W45">
        <f>W24+1.13993762012567</f>
        <v>30.179339384958443</v>
      </c>
    </row>
    <row r="46" spans="1:24" x14ac:dyDescent="0.2">
      <c r="A46" t="s">
        <v>7</v>
      </c>
      <c r="B46">
        <v>43</v>
      </c>
      <c r="C46">
        <f>C33-0.487326493340051</f>
        <v>47.461688219457123</v>
      </c>
      <c r="E46" t="s">
        <v>8</v>
      </c>
      <c r="F46">
        <v>43</v>
      </c>
      <c r="G46">
        <f>G32+0.598724570325213</f>
        <v>53.83643150430477</v>
      </c>
      <c r="I46" t="s">
        <v>9</v>
      </c>
      <c r="J46">
        <v>43</v>
      </c>
      <c r="K46">
        <f>K26-2.16080684519052</f>
        <v>39.393988350659846</v>
      </c>
      <c r="M46" t="s">
        <v>10</v>
      </c>
      <c r="N46">
        <v>43</v>
      </c>
      <c r="O46">
        <f>O30+0.344591625422282</f>
        <v>42.813298434839965</v>
      </c>
      <c r="Q46" t="s">
        <v>11</v>
      </c>
      <c r="R46">
        <v>43</v>
      </c>
      <c r="S46">
        <f>S31-0.814353458613369</f>
        <v>46.166521346043965</v>
      </c>
      <c r="U46" t="s">
        <v>12</v>
      </c>
      <c r="V46">
        <v>43</v>
      </c>
      <c r="W46">
        <f>W26-1.36283837796139</f>
        <v>40.191956817888979</v>
      </c>
    </row>
    <row r="47" spans="1:24" x14ac:dyDescent="0.2">
      <c r="A47" t="s">
        <v>7</v>
      </c>
      <c r="B47">
        <v>44</v>
      </c>
      <c r="C47">
        <f>C31-0.189333333333333</f>
        <v>46.791541471324003</v>
      </c>
      <c r="E47" t="s">
        <v>8</v>
      </c>
      <c r="F47">
        <v>44</v>
      </c>
      <c r="G47">
        <f>G37+0.615333333333333</f>
        <v>56.824448488644734</v>
      </c>
      <c r="I47" t="s">
        <v>9</v>
      </c>
      <c r="J47">
        <v>44</v>
      </c>
      <c r="K47">
        <f>K30-0.31752165280497</f>
        <v>42.151185156612712</v>
      </c>
      <c r="M47" t="s">
        <v>10</v>
      </c>
      <c r="N47">
        <v>44</v>
      </c>
      <c r="O47">
        <f>O31-0.97465230030476</f>
        <v>46.006222504352571</v>
      </c>
      <c r="Q47" t="s">
        <v>11</v>
      </c>
      <c r="R47">
        <v>44</v>
      </c>
      <c r="S47">
        <f>S31+1.79866666666667</f>
        <v>48.779541471324002</v>
      </c>
      <c r="U47" t="s">
        <v>12</v>
      </c>
      <c r="V47">
        <v>44</v>
      </c>
      <c r="W47">
        <f>W26+0.404416177278363</f>
        <v>41.959211373128731</v>
      </c>
    </row>
    <row r="48" spans="1:24" x14ac:dyDescent="0.2">
      <c r="A48" t="s">
        <v>7</v>
      </c>
      <c r="B48">
        <v>45</v>
      </c>
      <c r="C48">
        <f>C32-1.87251049544603</f>
        <v>51.36519643853353</v>
      </c>
      <c r="I48" t="s">
        <v>9</v>
      </c>
      <c r="J48">
        <v>45</v>
      </c>
      <c r="K48">
        <f>K31-0.975801664729513</f>
        <v>46.005073139927816</v>
      </c>
      <c r="M48" t="s">
        <v>10</v>
      </c>
      <c r="N48">
        <v>45</v>
      </c>
      <c r="O48">
        <f>O31+1.56486495543762</f>
        <v>48.545739760094953</v>
      </c>
      <c r="Q48" t="s">
        <v>11</v>
      </c>
      <c r="R48">
        <v>45</v>
      </c>
      <c r="S48">
        <f>S31+3.18402435780744</f>
        <v>50.164899162464771</v>
      </c>
      <c r="U48" t="s">
        <v>12</v>
      </c>
      <c r="V48">
        <v>45</v>
      </c>
      <c r="W48">
        <f>W28+0.369685151326248</f>
        <v>43.605100758264854</v>
      </c>
    </row>
    <row r="49" spans="1:23" x14ac:dyDescent="0.2">
      <c r="A49" t="s">
        <v>7</v>
      </c>
      <c r="B49">
        <v>46</v>
      </c>
      <c r="C49">
        <f>C37+0.189333333333333</f>
        <v>56.398448488644732</v>
      </c>
      <c r="I49" t="s">
        <v>9</v>
      </c>
      <c r="J49">
        <v>46</v>
      </c>
      <c r="K49">
        <f>K32-1.84113889873753</f>
        <v>51.396568035242026</v>
      </c>
      <c r="M49" t="s">
        <v>10</v>
      </c>
      <c r="N49">
        <v>46</v>
      </c>
      <c r="O49">
        <f>O32-2.1263138340753</f>
        <v>51.111393099904262</v>
      </c>
      <c r="Q49" t="s">
        <v>11</v>
      </c>
      <c r="R49">
        <v>46</v>
      </c>
      <c r="S49">
        <f>S35-2.49119070147412</f>
        <v>50.347812592363432</v>
      </c>
      <c r="U49" t="s">
        <v>12</v>
      </c>
      <c r="V49">
        <v>46</v>
      </c>
      <c r="W49">
        <f>W30+2.55161352002131</f>
        <v>45.020320329438995</v>
      </c>
    </row>
    <row r="50" spans="1:23" x14ac:dyDescent="0.2">
      <c r="I50" t="s">
        <v>9</v>
      </c>
      <c r="J50">
        <v>47</v>
      </c>
      <c r="K50">
        <f>K37+0.585480998837708</f>
        <v>56.794596154149112</v>
      </c>
      <c r="M50" t="s">
        <v>10</v>
      </c>
      <c r="N50">
        <v>47</v>
      </c>
      <c r="O50">
        <f>O37-0.436391463660381</f>
        <v>55.772723691651024</v>
      </c>
      <c r="Q50" t="s">
        <v>11</v>
      </c>
      <c r="R50">
        <v>47</v>
      </c>
      <c r="S50">
        <f>S37+0.344591868092611</f>
        <v>56.553707023404016</v>
      </c>
      <c r="U50" t="s">
        <v>12</v>
      </c>
      <c r="V50">
        <v>47</v>
      </c>
      <c r="W50">
        <f>W31+1.76153783824122</f>
        <v>48.74241264289855</v>
      </c>
    </row>
    <row r="51" spans="1:23" x14ac:dyDescent="0.2">
      <c r="U51" t="s">
        <v>12</v>
      </c>
      <c r="V51">
        <v>48</v>
      </c>
      <c r="W51">
        <f>W34+1.15555393162279</f>
        <v>51.313391016130886</v>
      </c>
    </row>
    <row r="52" spans="1:23" x14ac:dyDescent="0.2">
      <c r="U52" t="s">
        <v>12</v>
      </c>
      <c r="V52">
        <v>49</v>
      </c>
      <c r="W52">
        <f>W37-3.11466281392456</f>
        <v>53.094452341386841</v>
      </c>
    </row>
    <row r="53" spans="1:23" x14ac:dyDescent="0.2">
      <c r="U53" t="s">
        <v>12</v>
      </c>
      <c r="V53">
        <v>50</v>
      </c>
      <c r="W53">
        <f>W37-0.142</f>
        <v>56.067115155311399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51"/>
  <sheetViews>
    <sheetView tabSelected="1" zoomScale="70" zoomScaleNormal="70" workbookViewId="0">
      <selection activeCell="A2" sqref="A2:XFD2"/>
    </sheetView>
  </sheetViews>
  <sheetFormatPr baseColWidth="10" defaultColWidth="8.83203125" defaultRowHeight="15" x14ac:dyDescent="0.2"/>
  <sheetData>
    <row r="1" spans="1:24" x14ac:dyDescent="0.2">
      <c r="A1" t="s">
        <v>1</v>
      </c>
    </row>
    <row r="3" spans="1:24" x14ac:dyDescent="0.2">
      <c r="A3" t="s">
        <v>0</v>
      </c>
      <c r="B3">
        <v>1</v>
      </c>
      <c r="C3">
        <v>9.4666600000000004E-2</v>
      </c>
      <c r="D3" t="s">
        <v>35</v>
      </c>
      <c r="E3" t="s">
        <v>0</v>
      </c>
      <c r="F3">
        <v>1</v>
      </c>
      <c r="G3">
        <v>9.4666600000000004E-2</v>
      </c>
      <c r="H3" t="s">
        <v>35</v>
      </c>
      <c r="I3" t="s">
        <v>0</v>
      </c>
      <c r="J3">
        <v>1</v>
      </c>
      <c r="K3">
        <v>9.4666600000000004E-2</v>
      </c>
      <c r="L3" t="s">
        <v>35</v>
      </c>
      <c r="M3" t="s">
        <v>0</v>
      </c>
      <c r="N3">
        <v>1</v>
      </c>
      <c r="O3">
        <v>9.4666600000000004E-2</v>
      </c>
      <c r="P3" t="s">
        <v>35</v>
      </c>
      <c r="Q3" t="s">
        <v>0</v>
      </c>
      <c r="R3">
        <v>1</v>
      </c>
      <c r="S3">
        <v>9.4666600000000004E-2</v>
      </c>
      <c r="T3" t="s">
        <v>35</v>
      </c>
      <c r="U3" t="s">
        <v>0</v>
      </c>
      <c r="V3">
        <v>1</v>
      </c>
      <c r="W3">
        <v>9.4666600000000004E-2</v>
      </c>
      <c r="X3" t="s">
        <v>35</v>
      </c>
    </row>
    <row r="4" spans="1:24" x14ac:dyDescent="0.2">
      <c r="A4" t="s">
        <v>0</v>
      </c>
      <c r="B4">
        <v>2</v>
      </c>
      <c r="C4">
        <v>2.1404911669474487</v>
      </c>
      <c r="D4" t="s">
        <v>105</v>
      </c>
      <c r="E4" t="s">
        <v>0</v>
      </c>
      <c r="F4">
        <v>2</v>
      </c>
      <c r="G4">
        <v>2.1404911669474487</v>
      </c>
      <c r="H4" t="s">
        <v>36</v>
      </c>
      <c r="I4" t="s">
        <v>0</v>
      </c>
      <c r="J4">
        <v>2</v>
      </c>
      <c r="K4">
        <v>2.1404911669474487</v>
      </c>
      <c r="L4" t="s">
        <v>36</v>
      </c>
      <c r="M4" t="s">
        <v>0</v>
      </c>
      <c r="N4">
        <v>2</v>
      </c>
      <c r="O4">
        <v>2.1404911669474487</v>
      </c>
      <c r="P4" t="s">
        <v>36</v>
      </c>
      <c r="Q4" t="s">
        <v>0</v>
      </c>
      <c r="R4">
        <v>2</v>
      </c>
      <c r="S4">
        <v>2.1404911669474487</v>
      </c>
      <c r="T4" t="s">
        <v>36</v>
      </c>
      <c r="U4" t="s">
        <v>0</v>
      </c>
      <c r="V4">
        <v>2</v>
      </c>
      <c r="W4">
        <v>2.1404911669474487</v>
      </c>
      <c r="X4" t="s">
        <v>36</v>
      </c>
    </row>
    <row r="5" spans="1:24" x14ac:dyDescent="0.2">
      <c r="A5" t="s">
        <v>0</v>
      </c>
      <c r="B5">
        <v>3</v>
      </c>
      <c r="C5">
        <v>9.9906584960040341</v>
      </c>
      <c r="D5" t="s">
        <v>37</v>
      </c>
      <c r="E5" t="s">
        <v>0</v>
      </c>
      <c r="F5">
        <v>3</v>
      </c>
      <c r="G5">
        <v>9.9906584960040341</v>
      </c>
      <c r="H5" t="s">
        <v>37</v>
      </c>
      <c r="I5" t="s">
        <v>0</v>
      </c>
      <c r="J5">
        <v>3</v>
      </c>
      <c r="K5">
        <v>9.9906584960040341</v>
      </c>
      <c r="L5" t="s">
        <v>37</v>
      </c>
      <c r="M5" t="s">
        <v>0</v>
      </c>
      <c r="N5">
        <v>3</v>
      </c>
      <c r="O5">
        <v>9.9906584960040341</v>
      </c>
      <c r="P5" t="s">
        <v>37</v>
      </c>
      <c r="Q5" t="s">
        <v>0</v>
      </c>
      <c r="R5">
        <v>3</v>
      </c>
      <c r="S5">
        <v>9.9906584960040341</v>
      </c>
      <c r="T5" t="s">
        <v>37</v>
      </c>
      <c r="U5" t="s">
        <v>0</v>
      </c>
      <c r="V5">
        <v>3</v>
      </c>
      <c r="W5">
        <v>9.9906584960040341</v>
      </c>
      <c r="X5" t="s">
        <v>37</v>
      </c>
    </row>
    <row r="6" spans="1:24" x14ac:dyDescent="0.2">
      <c r="A6" t="s">
        <v>0</v>
      </c>
      <c r="B6">
        <v>4</v>
      </c>
      <c r="C6">
        <v>12.213863852889279</v>
      </c>
      <c r="D6" t="s">
        <v>38</v>
      </c>
      <c r="E6" t="s">
        <v>0</v>
      </c>
      <c r="F6">
        <v>4</v>
      </c>
      <c r="G6">
        <v>12.213863852889279</v>
      </c>
      <c r="H6" t="s">
        <v>38</v>
      </c>
      <c r="I6" t="s">
        <v>0</v>
      </c>
      <c r="J6">
        <v>4</v>
      </c>
      <c r="K6">
        <v>12.213863852889279</v>
      </c>
      <c r="L6" t="s">
        <v>38</v>
      </c>
      <c r="M6" t="s">
        <v>0</v>
      </c>
      <c r="N6">
        <v>4</v>
      </c>
      <c r="O6">
        <v>12.213863852889279</v>
      </c>
      <c r="P6" t="s">
        <v>38</v>
      </c>
      <c r="Q6" t="s">
        <v>0</v>
      </c>
      <c r="R6">
        <v>4</v>
      </c>
      <c r="S6">
        <v>12.213863852889279</v>
      </c>
      <c r="T6" t="s">
        <v>38</v>
      </c>
      <c r="U6" t="s">
        <v>0</v>
      </c>
      <c r="V6">
        <v>4</v>
      </c>
      <c r="W6">
        <v>12.213863852889279</v>
      </c>
      <c r="X6" t="s">
        <v>38</v>
      </c>
    </row>
    <row r="7" spans="1:24" x14ac:dyDescent="0.2">
      <c r="A7" t="s">
        <v>0</v>
      </c>
      <c r="B7">
        <v>5</v>
      </c>
      <c r="C7">
        <v>9.3304071578888816</v>
      </c>
      <c r="D7" t="s">
        <v>39</v>
      </c>
      <c r="E7" t="s">
        <v>0</v>
      </c>
      <c r="F7">
        <v>5</v>
      </c>
      <c r="G7">
        <v>9.3304071578888816</v>
      </c>
      <c r="H7" t="s">
        <v>39</v>
      </c>
      <c r="I7" t="s">
        <v>0</v>
      </c>
      <c r="J7">
        <v>5</v>
      </c>
      <c r="K7">
        <v>9.3304071578888816</v>
      </c>
      <c r="L7" t="s">
        <v>39</v>
      </c>
      <c r="M7" t="s">
        <v>0</v>
      </c>
      <c r="N7">
        <v>5</v>
      </c>
      <c r="O7">
        <v>9.3304071578888816</v>
      </c>
      <c r="P7" t="s">
        <v>39</v>
      </c>
      <c r="Q7" t="s">
        <v>0</v>
      </c>
      <c r="R7">
        <v>5</v>
      </c>
      <c r="S7">
        <v>9.3304071578888816</v>
      </c>
      <c r="T7" t="s">
        <v>39</v>
      </c>
      <c r="U7" t="s">
        <v>0</v>
      </c>
      <c r="V7">
        <v>5</v>
      </c>
      <c r="W7">
        <v>9.3304071578888816</v>
      </c>
      <c r="X7" t="s">
        <v>39</v>
      </c>
    </row>
    <row r="8" spans="1:24" x14ac:dyDescent="0.2">
      <c r="A8" t="s">
        <v>0</v>
      </c>
      <c r="B8">
        <v>6</v>
      </c>
      <c r="C8">
        <v>0.74840518586023985</v>
      </c>
      <c r="D8" t="s">
        <v>40</v>
      </c>
      <c r="E8" t="s">
        <v>0</v>
      </c>
      <c r="F8">
        <v>6</v>
      </c>
      <c r="G8">
        <v>0.74840518586023985</v>
      </c>
      <c r="H8" t="s">
        <v>40</v>
      </c>
      <c r="I8" t="s">
        <v>0</v>
      </c>
      <c r="J8">
        <v>6</v>
      </c>
      <c r="K8">
        <v>0.74840518586023985</v>
      </c>
      <c r="L8" t="s">
        <v>40</v>
      </c>
      <c r="M8" t="s">
        <v>0</v>
      </c>
      <c r="N8">
        <v>6</v>
      </c>
      <c r="O8">
        <v>0.74840518586023985</v>
      </c>
      <c r="P8" t="s">
        <v>40</v>
      </c>
      <c r="Q8" t="s">
        <v>0</v>
      </c>
      <c r="R8">
        <v>6</v>
      </c>
      <c r="S8">
        <v>0.74840518586023985</v>
      </c>
      <c r="T8" t="s">
        <v>40</v>
      </c>
      <c r="U8" t="s">
        <v>0</v>
      </c>
      <c r="V8">
        <v>6</v>
      </c>
      <c r="W8">
        <v>0.74840518586023985</v>
      </c>
      <c r="X8" t="s">
        <v>40</v>
      </c>
    </row>
    <row r="9" spans="1:24" x14ac:dyDescent="0.2">
      <c r="A9" t="s">
        <v>0</v>
      </c>
      <c r="B9">
        <v>7</v>
      </c>
      <c r="C9">
        <v>3.565426183945176</v>
      </c>
      <c r="D9" t="s">
        <v>41</v>
      </c>
      <c r="E9" t="s">
        <v>0</v>
      </c>
      <c r="F9">
        <v>7</v>
      </c>
      <c r="G9">
        <v>3.565426183945176</v>
      </c>
      <c r="H9" t="s">
        <v>41</v>
      </c>
      <c r="I9" t="s">
        <v>0</v>
      </c>
      <c r="J9">
        <v>7</v>
      </c>
      <c r="K9">
        <v>3.565426183945176</v>
      </c>
      <c r="L9" t="s">
        <v>41</v>
      </c>
      <c r="M9" t="s">
        <v>0</v>
      </c>
      <c r="N9">
        <v>7</v>
      </c>
      <c r="O9">
        <v>3.565426183945176</v>
      </c>
      <c r="P9" t="s">
        <v>41</v>
      </c>
      <c r="Q9" t="s">
        <v>0</v>
      </c>
      <c r="R9">
        <v>7</v>
      </c>
      <c r="S9">
        <v>3.565426183945176</v>
      </c>
      <c r="T9" t="s">
        <v>41</v>
      </c>
      <c r="U9" t="s">
        <v>0</v>
      </c>
      <c r="V9">
        <v>7</v>
      </c>
      <c r="W9">
        <v>3.565426183945176</v>
      </c>
      <c r="X9" t="s">
        <v>41</v>
      </c>
    </row>
    <row r="10" spans="1:24" x14ac:dyDescent="0.2">
      <c r="A10" t="s">
        <v>0</v>
      </c>
      <c r="B10">
        <v>8</v>
      </c>
      <c r="C10">
        <v>6.1365879347982037</v>
      </c>
      <c r="D10" t="s">
        <v>42</v>
      </c>
      <c r="E10" t="s">
        <v>0</v>
      </c>
      <c r="F10">
        <v>8</v>
      </c>
      <c r="G10">
        <v>6.1365879347982037</v>
      </c>
      <c r="H10" t="s">
        <v>42</v>
      </c>
      <c r="I10" t="s">
        <v>0</v>
      </c>
      <c r="J10">
        <v>8</v>
      </c>
      <c r="K10">
        <v>6.1365879347982037</v>
      </c>
      <c r="L10" t="s">
        <v>42</v>
      </c>
      <c r="M10" t="s">
        <v>0</v>
      </c>
      <c r="N10">
        <v>8</v>
      </c>
      <c r="O10">
        <v>6.1365879347982037</v>
      </c>
      <c r="P10" t="s">
        <v>42</v>
      </c>
      <c r="Q10" t="s">
        <v>0</v>
      </c>
      <c r="R10">
        <v>8</v>
      </c>
      <c r="S10">
        <v>6.1365879347982037</v>
      </c>
      <c r="T10" t="s">
        <v>42</v>
      </c>
      <c r="U10" t="s">
        <v>0</v>
      </c>
      <c r="V10">
        <v>8</v>
      </c>
      <c r="W10">
        <v>6.1365879347982037</v>
      </c>
      <c r="X10" t="s">
        <v>42</v>
      </c>
    </row>
    <row r="11" spans="1:24" x14ac:dyDescent="0.2">
      <c r="A11" t="s">
        <v>0</v>
      </c>
      <c r="B11">
        <v>9</v>
      </c>
      <c r="C11">
        <v>7.4415715562279097</v>
      </c>
      <c r="D11" t="s">
        <v>43</v>
      </c>
      <c r="E11" t="s">
        <v>0</v>
      </c>
      <c r="F11">
        <v>9</v>
      </c>
      <c r="G11">
        <v>7.4415715562279097</v>
      </c>
      <c r="H11" t="s">
        <v>43</v>
      </c>
      <c r="I11" t="s">
        <v>0</v>
      </c>
      <c r="J11">
        <v>9</v>
      </c>
      <c r="K11">
        <v>7.4415715562279097</v>
      </c>
      <c r="L11" t="s">
        <v>43</v>
      </c>
      <c r="M11" t="s">
        <v>0</v>
      </c>
      <c r="N11">
        <v>9</v>
      </c>
      <c r="O11">
        <v>7.4415715562279097</v>
      </c>
      <c r="P11" t="s">
        <v>43</v>
      </c>
      <c r="Q11" t="s">
        <v>0</v>
      </c>
      <c r="R11">
        <v>9</v>
      </c>
      <c r="S11">
        <v>7.4415715562279097</v>
      </c>
      <c r="T11" t="s">
        <v>43</v>
      </c>
      <c r="U11" t="s">
        <v>0</v>
      </c>
      <c r="V11">
        <v>9</v>
      </c>
      <c r="W11">
        <v>7.4415715562279097</v>
      </c>
      <c r="X11" t="s">
        <v>43</v>
      </c>
    </row>
    <row r="12" spans="1:24" x14ac:dyDescent="0.2">
      <c r="A12" t="s">
        <v>0</v>
      </c>
      <c r="B12">
        <v>10</v>
      </c>
      <c r="C12">
        <v>14.120626564454611</v>
      </c>
      <c r="D12" t="s">
        <v>51</v>
      </c>
      <c r="E12" t="s">
        <v>0</v>
      </c>
      <c r="F12">
        <v>10</v>
      </c>
      <c r="G12">
        <v>14.120626564454611</v>
      </c>
      <c r="H12" t="s">
        <v>51</v>
      </c>
      <c r="I12" t="s">
        <v>0</v>
      </c>
      <c r="J12">
        <v>10</v>
      </c>
      <c r="K12">
        <v>14.120626564454611</v>
      </c>
      <c r="L12" t="s">
        <v>51</v>
      </c>
      <c r="M12" t="s">
        <v>0</v>
      </c>
      <c r="N12">
        <v>10</v>
      </c>
      <c r="O12">
        <v>14.120626564454611</v>
      </c>
      <c r="P12" t="s">
        <v>51</v>
      </c>
      <c r="Q12" t="s">
        <v>0</v>
      </c>
      <c r="R12">
        <v>10</v>
      </c>
      <c r="S12">
        <v>14.120626564454611</v>
      </c>
      <c r="T12" t="s">
        <v>51</v>
      </c>
      <c r="U12" t="s">
        <v>0</v>
      </c>
      <c r="V12">
        <v>10</v>
      </c>
      <c r="W12">
        <v>14.120626564454611</v>
      </c>
      <c r="X12" t="s">
        <v>51</v>
      </c>
    </row>
    <row r="13" spans="1:24" x14ac:dyDescent="0.2">
      <c r="A13" t="s">
        <v>0</v>
      </c>
      <c r="B13">
        <v>11</v>
      </c>
      <c r="C13">
        <v>14.290719489737281</v>
      </c>
      <c r="D13" t="s">
        <v>45</v>
      </c>
      <c r="E13" t="s">
        <v>0</v>
      </c>
      <c r="F13">
        <v>11</v>
      </c>
      <c r="G13">
        <v>14.290719489737281</v>
      </c>
      <c r="H13" t="s">
        <v>45</v>
      </c>
      <c r="I13" t="s">
        <v>0</v>
      </c>
      <c r="J13">
        <v>11</v>
      </c>
      <c r="K13">
        <v>14.290719489737281</v>
      </c>
      <c r="L13" t="s">
        <v>45</v>
      </c>
      <c r="M13" t="s">
        <v>0</v>
      </c>
      <c r="N13">
        <v>11</v>
      </c>
      <c r="O13">
        <v>14.290719489737281</v>
      </c>
      <c r="P13" t="s">
        <v>45</v>
      </c>
      <c r="Q13" t="s">
        <v>0</v>
      </c>
      <c r="R13">
        <v>11</v>
      </c>
      <c r="S13">
        <v>14.290719489737281</v>
      </c>
      <c r="T13" t="s">
        <v>45</v>
      </c>
      <c r="U13" t="s">
        <v>0</v>
      </c>
      <c r="V13">
        <v>11</v>
      </c>
      <c r="W13">
        <v>14.290719489737281</v>
      </c>
      <c r="X13" t="s">
        <v>45</v>
      </c>
    </row>
    <row r="14" spans="1:24" x14ac:dyDescent="0.2">
      <c r="A14" t="s">
        <v>0</v>
      </c>
      <c r="B14">
        <v>12</v>
      </c>
      <c r="C14">
        <v>17.415370819398145</v>
      </c>
      <c r="D14" t="s">
        <v>46</v>
      </c>
      <c r="E14" t="s">
        <v>0</v>
      </c>
      <c r="F14">
        <v>12</v>
      </c>
      <c r="G14">
        <v>17.415370819398145</v>
      </c>
      <c r="H14" t="s">
        <v>46</v>
      </c>
      <c r="I14" t="s">
        <v>0</v>
      </c>
      <c r="J14">
        <v>12</v>
      </c>
      <c r="K14">
        <v>17.415370819398145</v>
      </c>
      <c r="L14" t="s">
        <v>46</v>
      </c>
      <c r="M14" t="s">
        <v>0</v>
      </c>
      <c r="N14">
        <v>12</v>
      </c>
      <c r="O14">
        <v>17.415370819398145</v>
      </c>
      <c r="P14" t="s">
        <v>46</v>
      </c>
      <c r="Q14" t="s">
        <v>0</v>
      </c>
      <c r="R14">
        <v>12</v>
      </c>
      <c r="S14">
        <v>17.415370819398145</v>
      </c>
      <c r="T14" t="s">
        <v>46</v>
      </c>
      <c r="U14" t="s">
        <v>0</v>
      </c>
      <c r="V14">
        <v>12</v>
      </c>
      <c r="W14">
        <v>17.415370819398145</v>
      </c>
      <c r="X14" t="s">
        <v>46</v>
      </c>
    </row>
    <row r="15" spans="1:24" x14ac:dyDescent="0.2">
      <c r="A15" t="s">
        <v>0</v>
      </c>
      <c r="B15">
        <v>13</v>
      </c>
      <c r="C15">
        <v>18.550645280554093</v>
      </c>
      <c r="D15" t="s">
        <v>47</v>
      </c>
      <c r="E15" t="s">
        <v>0</v>
      </c>
      <c r="F15">
        <v>13</v>
      </c>
      <c r="G15">
        <v>18.550645280554093</v>
      </c>
      <c r="H15" t="s">
        <v>47</v>
      </c>
      <c r="I15" t="s">
        <v>0</v>
      </c>
      <c r="J15">
        <v>13</v>
      </c>
      <c r="K15">
        <v>18.550645280554093</v>
      </c>
      <c r="L15" t="s">
        <v>47</v>
      </c>
      <c r="M15" t="s">
        <v>0</v>
      </c>
      <c r="N15">
        <v>13</v>
      </c>
      <c r="O15">
        <v>18.550645280554093</v>
      </c>
      <c r="P15" t="s">
        <v>47</v>
      </c>
      <c r="Q15" t="s">
        <v>0</v>
      </c>
      <c r="R15">
        <v>13</v>
      </c>
      <c r="S15">
        <v>18.550645280554093</v>
      </c>
      <c r="T15" t="s">
        <v>47</v>
      </c>
      <c r="U15" t="s">
        <v>0</v>
      </c>
      <c r="V15">
        <v>13</v>
      </c>
      <c r="W15">
        <v>18.550645280554093</v>
      </c>
      <c r="X15" t="s">
        <v>47</v>
      </c>
    </row>
    <row r="16" spans="1:24" x14ac:dyDescent="0.2">
      <c r="A16" t="s">
        <v>0</v>
      </c>
      <c r="B16">
        <v>14</v>
      </c>
      <c r="C16">
        <v>19.803716219742228</v>
      </c>
      <c r="D16" t="s">
        <v>48</v>
      </c>
      <c r="E16" t="s">
        <v>0</v>
      </c>
      <c r="F16">
        <v>14</v>
      </c>
      <c r="G16">
        <v>19.803716219742228</v>
      </c>
      <c r="H16" t="s">
        <v>48</v>
      </c>
      <c r="I16" t="s">
        <v>0</v>
      </c>
      <c r="J16">
        <v>14</v>
      </c>
      <c r="K16">
        <v>19.803716219742228</v>
      </c>
      <c r="L16" t="s">
        <v>48</v>
      </c>
      <c r="M16" t="s">
        <v>0</v>
      </c>
      <c r="N16">
        <v>14</v>
      </c>
      <c r="O16">
        <v>19.803716219742228</v>
      </c>
      <c r="P16" t="s">
        <v>48</v>
      </c>
      <c r="Q16" t="s">
        <v>0</v>
      </c>
      <c r="R16">
        <v>14</v>
      </c>
      <c r="S16">
        <v>19.803716219742228</v>
      </c>
      <c r="T16" t="s">
        <v>48</v>
      </c>
      <c r="U16" t="s">
        <v>0</v>
      </c>
      <c r="V16">
        <v>14</v>
      </c>
      <c r="W16">
        <v>19.803716219742228</v>
      </c>
      <c r="X16" t="s">
        <v>48</v>
      </c>
    </row>
    <row r="17" spans="1:24" x14ac:dyDescent="0.2">
      <c r="A17" t="s">
        <v>0</v>
      </c>
      <c r="B17">
        <v>15</v>
      </c>
      <c r="C17">
        <v>22.798593918355884</v>
      </c>
      <c r="D17" t="s">
        <v>49</v>
      </c>
      <c r="E17" t="s">
        <v>0</v>
      </c>
      <c r="F17">
        <v>15</v>
      </c>
      <c r="G17">
        <v>22.798593918355884</v>
      </c>
      <c r="H17" t="s">
        <v>49</v>
      </c>
      <c r="I17" t="s">
        <v>0</v>
      </c>
      <c r="J17">
        <v>15</v>
      </c>
      <c r="K17">
        <v>22.798593918355884</v>
      </c>
      <c r="L17" t="s">
        <v>49</v>
      </c>
      <c r="M17" t="s">
        <v>0</v>
      </c>
      <c r="N17">
        <v>15</v>
      </c>
      <c r="O17">
        <v>22.798593918355884</v>
      </c>
      <c r="P17" t="s">
        <v>49</v>
      </c>
      <c r="Q17" t="s">
        <v>0</v>
      </c>
      <c r="R17">
        <v>15</v>
      </c>
      <c r="S17">
        <v>22.798593918355884</v>
      </c>
      <c r="T17" t="s">
        <v>49</v>
      </c>
      <c r="U17" t="s">
        <v>0</v>
      </c>
      <c r="V17">
        <v>15</v>
      </c>
      <c r="W17">
        <v>22.798593918355884</v>
      </c>
      <c r="X17" t="s">
        <v>49</v>
      </c>
    </row>
    <row r="18" spans="1:24" x14ac:dyDescent="0.2">
      <c r="A18" t="s">
        <v>0</v>
      </c>
      <c r="B18">
        <v>16</v>
      </c>
      <c r="C18">
        <v>25.253012156426756</v>
      </c>
      <c r="D18" t="s">
        <v>55</v>
      </c>
      <c r="E18" t="s">
        <v>0</v>
      </c>
      <c r="F18">
        <v>16</v>
      </c>
      <c r="G18">
        <v>25.253012156426756</v>
      </c>
      <c r="H18" t="s">
        <v>55</v>
      </c>
      <c r="I18" t="s">
        <v>0</v>
      </c>
      <c r="J18">
        <v>16</v>
      </c>
      <c r="K18">
        <v>25.253012156426756</v>
      </c>
      <c r="L18" t="s">
        <v>55</v>
      </c>
      <c r="M18" t="s">
        <v>0</v>
      </c>
      <c r="N18">
        <v>16</v>
      </c>
      <c r="O18">
        <v>25.253012156426756</v>
      </c>
      <c r="P18" t="s">
        <v>55</v>
      </c>
      <c r="Q18" t="s">
        <v>0</v>
      </c>
      <c r="R18">
        <v>16</v>
      </c>
      <c r="S18">
        <v>25.253012156426756</v>
      </c>
      <c r="T18" t="s">
        <v>55</v>
      </c>
      <c r="U18" t="s">
        <v>0</v>
      </c>
      <c r="V18">
        <v>16</v>
      </c>
      <c r="W18">
        <v>25.253012156426756</v>
      </c>
      <c r="X18" t="s">
        <v>55</v>
      </c>
    </row>
    <row r="19" spans="1:24" x14ac:dyDescent="0.2">
      <c r="A19" t="s">
        <v>0</v>
      </c>
      <c r="B19">
        <v>17</v>
      </c>
      <c r="C19">
        <v>26.699885715961329</v>
      </c>
      <c r="D19" t="s">
        <v>56</v>
      </c>
      <c r="E19" t="s">
        <v>0</v>
      </c>
      <c r="F19">
        <v>17</v>
      </c>
      <c r="G19">
        <v>26.699885715961329</v>
      </c>
      <c r="H19" t="s">
        <v>56</v>
      </c>
      <c r="I19" t="s">
        <v>0</v>
      </c>
      <c r="J19">
        <v>17</v>
      </c>
      <c r="K19">
        <v>26.699885715961329</v>
      </c>
      <c r="L19" t="s">
        <v>56</v>
      </c>
      <c r="M19" t="s">
        <v>0</v>
      </c>
      <c r="N19">
        <v>17</v>
      </c>
      <c r="O19">
        <v>26.699885715961329</v>
      </c>
      <c r="P19" t="s">
        <v>56</v>
      </c>
      <c r="Q19" t="s">
        <v>0</v>
      </c>
      <c r="R19">
        <v>17</v>
      </c>
      <c r="S19">
        <v>26.699885715961329</v>
      </c>
      <c r="T19" t="s">
        <v>56</v>
      </c>
      <c r="U19" t="s">
        <v>0</v>
      </c>
      <c r="V19">
        <v>17</v>
      </c>
      <c r="W19">
        <v>26.699885715961329</v>
      </c>
      <c r="X19" t="s">
        <v>89</v>
      </c>
    </row>
    <row r="20" spans="1:24" x14ac:dyDescent="0.2">
      <c r="A20" t="s">
        <v>0</v>
      </c>
      <c r="B20">
        <v>18</v>
      </c>
      <c r="C20">
        <v>22.178982492209638</v>
      </c>
      <c r="D20" t="s">
        <v>57</v>
      </c>
      <c r="E20" t="s">
        <v>0</v>
      </c>
      <c r="F20">
        <v>18</v>
      </c>
      <c r="G20">
        <v>22.178982492209638</v>
      </c>
      <c r="H20" t="s">
        <v>57</v>
      </c>
      <c r="I20" t="s">
        <v>0</v>
      </c>
      <c r="J20">
        <v>18</v>
      </c>
      <c r="K20">
        <v>22.178982492209638</v>
      </c>
      <c r="L20" t="s">
        <v>57</v>
      </c>
      <c r="M20" t="s">
        <v>0</v>
      </c>
      <c r="N20">
        <v>18</v>
      </c>
      <c r="O20">
        <v>22.178982492209638</v>
      </c>
      <c r="P20" t="s">
        <v>57</v>
      </c>
      <c r="Q20" t="s">
        <v>0</v>
      </c>
      <c r="R20">
        <v>18</v>
      </c>
      <c r="S20">
        <v>22.178982492209638</v>
      </c>
      <c r="T20" t="s">
        <v>57</v>
      </c>
      <c r="U20" t="s">
        <v>0</v>
      </c>
      <c r="V20">
        <v>18</v>
      </c>
      <c r="W20">
        <v>22.178982492209638</v>
      </c>
      <c r="X20" t="s">
        <v>57</v>
      </c>
    </row>
    <row r="21" spans="1:24" x14ac:dyDescent="0.2">
      <c r="A21" t="s">
        <v>0</v>
      </c>
      <c r="B21">
        <v>19</v>
      </c>
      <c r="C21">
        <v>24.150806531535277</v>
      </c>
      <c r="D21" t="s">
        <v>58</v>
      </c>
      <c r="E21" t="s">
        <v>0</v>
      </c>
      <c r="F21">
        <v>19</v>
      </c>
      <c r="G21">
        <v>24.150806531535277</v>
      </c>
      <c r="H21" t="s">
        <v>58</v>
      </c>
      <c r="I21" t="s">
        <v>0</v>
      </c>
      <c r="J21">
        <v>19</v>
      </c>
      <c r="K21">
        <v>24.150806531535277</v>
      </c>
      <c r="L21" t="s">
        <v>58</v>
      </c>
      <c r="M21" t="s">
        <v>0</v>
      </c>
      <c r="N21">
        <v>19</v>
      </c>
      <c r="O21">
        <v>24.150806531535277</v>
      </c>
      <c r="P21" t="s">
        <v>58</v>
      </c>
      <c r="Q21" t="s">
        <v>0</v>
      </c>
      <c r="R21">
        <v>19</v>
      </c>
      <c r="S21">
        <v>24.150806531535277</v>
      </c>
      <c r="T21" t="s">
        <v>58</v>
      </c>
      <c r="U21" t="s">
        <v>0</v>
      </c>
      <c r="V21">
        <v>19</v>
      </c>
      <c r="W21">
        <v>24.150806531535277</v>
      </c>
      <c r="X21" t="s">
        <v>58</v>
      </c>
    </row>
    <row r="22" spans="1:24" x14ac:dyDescent="0.2">
      <c r="A22" t="s">
        <v>0</v>
      </c>
      <c r="B22">
        <v>20</v>
      </c>
      <c r="C22">
        <v>26.991825671336947</v>
      </c>
      <c r="D22" t="s">
        <v>59</v>
      </c>
      <c r="E22" t="s">
        <v>0</v>
      </c>
      <c r="F22">
        <v>20</v>
      </c>
      <c r="G22">
        <v>26.991825671336947</v>
      </c>
      <c r="H22" t="s">
        <v>59</v>
      </c>
      <c r="I22" t="s">
        <v>0</v>
      </c>
      <c r="J22">
        <v>20</v>
      </c>
      <c r="K22">
        <v>26.991825671336947</v>
      </c>
      <c r="L22" t="s">
        <v>59</v>
      </c>
      <c r="M22" t="s">
        <v>0</v>
      </c>
      <c r="N22">
        <v>20</v>
      </c>
      <c r="O22">
        <v>26.991825671336947</v>
      </c>
      <c r="P22" t="s">
        <v>59</v>
      </c>
      <c r="Q22" t="s">
        <v>0</v>
      </c>
      <c r="R22">
        <v>20</v>
      </c>
      <c r="S22">
        <v>26.991825671336947</v>
      </c>
      <c r="T22" t="s">
        <v>59</v>
      </c>
      <c r="U22" t="s">
        <v>0</v>
      </c>
      <c r="V22">
        <v>20</v>
      </c>
      <c r="W22">
        <v>26.991825671336947</v>
      </c>
      <c r="X22" t="s">
        <v>59</v>
      </c>
    </row>
    <row r="23" spans="1:24" x14ac:dyDescent="0.2">
      <c r="A23" t="s">
        <v>0</v>
      </c>
      <c r="B23">
        <v>21</v>
      </c>
      <c r="C23">
        <v>33.064326503993307</v>
      </c>
      <c r="D23" t="s">
        <v>60</v>
      </c>
      <c r="E23" t="s">
        <v>0</v>
      </c>
      <c r="F23">
        <v>21</v>
      </c>
      <c r="G23">
        <v>33.064326503993307</v>
      </c>
      <c r="H23" t="s">
        <v>77</v>
      </c>
      <c r="I23" t="s">
        <v>0</v>
      </c>
      <c r="J23">
        <v>21</v>
      </c>
      <c r="K23">
        <v>33.064326503993307</v>
      </c>
      <c r="L23" t="s">
        <v>60</v>
      </c>
      <c r="M23" t="s">
        <v>0</v>
      </c>
      <c r="N23">
        <v>21</v>
      </c>
      <c r="O23">
        <v>33.064326503993307</v>
      </c>
      <c r="P23" t="s">
        <v>60</v>
      </c>
      <c r="Q23" t="s">
        <v>0</v>
      </c>
      <c r="R23">
        <v>21</v>
      </c>
      <c r="S23">
        <v>33.064326503993307</v>
      </c>
      <c r="T23" t="s">
        <v>60</v>
      </c>
      <c r="U23" t="s">
        <v>0</v>
      </c>
      <c r="V23">
        <v>21</v>
      </c>
      <c r="W23">
        <v>33.064326503993307</v>
      </c>
      <c r="X23" t="s">
        <v>60</v>
      </c>
    </row>
    <row r="24" spans="1:24" x14ac:dyDescent="0.2">
      <c r="A24" t="s">
        <v>0</v>
      </c>
      <c r="B24">
        <v>22</v>
      </c>
      <c r="C24">
        <v>34.694880906734461</v>
      </c>
      <c r="D24" t="s">
        <v>61</v>
      </c>
      <c r="E24" t="s">
        <v>0</v>
      </c>
      <c r="F24">
        <v>22</v>
      </c>
      <c r="G24">
        <v>34.694880906734461</v>
      </c>
      <c r="H24" t="s">
        <v>61</v>
      </c>
      <c r="I24" t="s">
        <v>0</v>
      </c>
      <c r="J24">
        <v>22</v>
      </c>
      <c r="K24">
        <v>34.694880906734461</v>
      </c>
      <c r="L24" t="s">
        <v>61</v>
      </c>
      <c r="M24" t="s">
        <v>0</v>
      </c>
      <c r="N24">
        <v>22</v>
      </c>
      <c r="O24">
        <v>34.694880906734461</v>
      </c>
      <c r="P24" t="s">
        <v>61</v>
      </c>
      <c r="Q24" t="s">
        <v>0</v>
      </c>
      <c r="R24">
        <v>22</v>
      </c>
      <c r="S24">
        <v>34.694880906734461</v>
      </c>
      <c r="T24" t="s">
        <v>61</v>
      </c>
      <c r="U24" t="s">
        <v>0</v>
      </c>
      <c r="V24">
        <v>22</v>
      </c>
      <c r="W24">
        <v>34.694880906734461</v>
      </c>
      <c r="X24" t="s">
        <v>61</v>
      </c>
    </row>
    <row r="25" spans="1:24" x14ac:dyDescent="0.2">
      <c r="A25" t="s">
        <v>0</v>
      </c>
      <c r="B25">
        <v>23</v>
      </c>
      <c r="C25">
        <v>37.318182917189326</v>
      </c>
      <c r="D25" t="s">
        <v>80</v>
      </c>
      <c r="E25" t="s">
        <v>0</v>
      </c>
      <c r="F25">
        <v>23</v>
      </c>
      <c r="G25">
        <v>37.318182917189326</v>
      </c>
      <c r="H25" t="s">
        <v>80</v>
      </c>
      <c r="I25" t="s">
        <v>0</v>
      </c>
      <c r="J25">
        <v>23</v>
      </c>
      <c r="K25">
        <v>37.318182917189326</v>
      </c>
      <c r="L25" t="s">
        <v>80</v>
      </c>
      <c r="M25" t="s">
        <v>0</v>
      </c>
      <c r="N25">
        <v>23</v>
      </c>
      <c r="O25">
        <v>37.318182917189326</v>
      </c>
      <c r="P25" t="s">
        <v>80</v>
      </c>
      <c r="Q25" t="s">
        <v>0</v>
      </c>
      <c r="R25">
        <v>23</v>
      </c>
      <c r="S25">
        <v>37.318182917189326</v>
      </c>
      <c r="T25" t="s">
        <v>80</v>
      </c>
      <c r="U25" t="s">
        <v>0</v>
      </c>
      <c r="V25">
        <v>23</v>
      </c>
      <c r="W25">
        <v>37.318182917189326</v>
      </c>
      <c r="X25" t="s">
        <v>80</v>
      </c>
    </row>
    <row r="26" spans="1:24" x14ac:dyDescent="0.2">
      <c r="A26" t="s">
        <v>0</v>
      </c>
      <c r="B26">
        <v>24</v>
      </c>
      <c r="C26">
        <v>39.585797244110232</v>
      </c>
      <c r="D26" t="s">
        <v>63</v>
      </c>
      <c r="E26" t="s">
        <v>0</v>
      </c>
      <c r="F26">
        <v>24</v>
      </c>
      <c r="G26">
        <v>39.585797244110232</v>
      </c>
      <c r="H26" t="s">
        <v>63</v>
      </c>
      <c r="I26" t="s">
        <v>0</v>
      </c>
      <c r="J26">
        <v>24</v>
      </c>
      <c r="K26">
        <v>39.585797244110232</v>
      </c>
      <c r="L26" t="s">
        <v>63</v>
      </c>
      <c r="M26" t="s">
        <v>0</v>
      </c>
      <c r="N26">
        <v>24</v>
      </c>
      <c r="O26">
        <v>39.585797244110232</v>
      </c>
      <c r="P26" t="s">
        <v>63</v>
      </c>
      <c r="Q26" t="s">
        <v>0</v>
      </c>
      <c r="R26">
        <v>24</v>
      </c>
      <c r="S26">
        <v>39.585797244110232</v>
      </c>
      <c r="T26" t="s">
        <v>63</v>
      </c>
      <c r="U26" t="s">
        <v>0</v>
      </c>
      <c r="V26">
        <v>24</v>
      </c>
      <c r="W26">
        <v>39.585797244110232</v>
      </c>
      <c r="X26" t="s">
        <v>63</v>
      </c>
    </row>
    <row r="27" spans="1:24" x14ac:dyDescent="0.2">
      <c r="A27" t="s">
        <v>0</v>
      </c>
      <c r="B27">
        <v>25</v>
      </c>
      <c r="C27">
        <v>40.422925916832931</v>
      </c>
      <c r="D27" t="s">
        <v>64</v>
      </c>
      <c r="E27" t="s">
        <v>0</v>
      </c>
      <c r="F27">
        <v>25</v>
      </c>
      <c r="G27">
        <v>40.422925916832931</v>
      </c>
      <c r="H27" t="s">
        <v>64</v>
      </c>
      <c r="I27" t="s">
        <v>0</v>
      </c>
      <c r="J27">
        <v>25</v>
      </c>
      <c r="K27">
        <v>40.422925916832931</v>
      </c>
      <c r="L27" t="s">
        <v>64</v>
      </c>
      <c r="M27" t="s">
        <v>0</v>
      </c>
      <c r="N27">
        <v>25</v>
      </c>
      <c r="O27">
        <v>40.422925916832931</v>
      </c>
      <c r="P27" t="s">
        <v>64</v>
      </c>
      <c r="Q27" t="s">
        <v>0</v>
      </c>
      <c r="R27">
        <v>25</v>
      </c>
      <c r="S27">
        <v>40.422925916832931</v>
      </c>
      <c r="T27" t="s">
        <v>64</v>
      </c>
      <c r="U27" t="s">
        <v>0</v>
      </c>
      <c r="V27">
        <v>25</v>
      </c>
      <c r="W27">
        <v>40.422925916832931</v>
      </c>
      <c r="X27" t="s">
        <v>64</v>
      </c>
    </row>
    <row r="28" spans="1:24" x14ac:dyDescent="0.2">
      <c r="A28" t="s">
        <v>0</v>
      </c>
      <c r="B28">
        <v>26</v>
      </c>
      <c r="C28">
        <v>45.187291952450849</v>
      </c>
      <c r="D28" t="s">
        <v>65</v>
      </c>
      <c r="E28" t="s">
        <v>0</v>
      </c>
      <c r="F28">
        <v>26</v>
      </c>
      <c r="G28">
        <v>45.187291952450849</v>
      </c>
      <c r="H28" t="s">
        <v>65</v>
      </c>
      <c r="I28" t="s">
        <v>0</v>
      </c>
      <c r="J28">
        <v>26</v>
      </c>
      <c r="K28">
        <v>45.187291952450849</v>
      </c>
      <c r="L28" t="s">
        <v>65</v>
      </c>
      <c r="M28" t="s">
        <v>0</v>
      </c>
      <c r="N28">
        <v>26</v>
      </c>
      <c r="O28">
        <v>45.187291952450849</v>
      </c>
      <c r="P28" t="s">
        <v>65</v>
      </c>
      <c r="Q28" t="s">
        <v>0</v>
      </c>
      <c r="R28">
        <v>26</v>
      </c>
      <c r="S28">
        <v>45.187291952450849</v>
      </c>
      <c r="T28" t="s">
        <v>65</v>
      </c>
      <c r="U28" t="s">
        <v>0</v>
      </c>
      <c r="V28">
        <v>26</v>
      </c>
      <c r="W28">
        <v>45.187291952450849</v>
      </c>
      <c r="X28" t="s">
        <v>65</v>
      </c>
    </row>
    <row r="29" spans="1:24" x14ac:dyDescent="0.2">
      <c r="A29" t="s">
        <v>0</v>
      </c>
      <c r="B29">
        <v>27</v>
      </c>
      <c r="C29">
        <v>47.198004020088625</v>
      </c>
      <c r="D29" t="s">
        <v>66</v>
      </c>
      <c r="E29" t="s">
        <v>0</v>
      </c>
      <c r="F29">
        <v>27</v>
      </c>
      <c r="G29">
        <v>47.198004020088625</v>
      </c>
      <c r="H29" t="s">
        <v>66</v>
      </c>
      <c r="I29" t="s">
        <v>0</v>
      </c>
      <c r="J29">
        <v>27</v>
      </c>
      <c r="K29">
        <v>47.198004020088625</v>
      </c>
      <c r="L29" t="s">
        <v>66</v>
      </c>
      <c r="M29" t="s">
        <v>0</v>
      </c>
      <c r="N29">
        <v>27</v>
      </c>
      <c r="O29">
        <v>47.198004020088625</v>
      </c>
      <c r="P29" t="s">
        <v>66</v>
      </c>
      <c r="Q29" t="s">
        <v>0</v>
      </c>
      <c r="R29">
        <v>27</v>
      </c>
      <c r="S29">
        <v>47.198004020088625</v>
      </c>
      <c r="T29" t="s">
        <v>66</v>
      </c>
      <c r="U29" t="s">
        <v>0</v>
      </c>
      <c r="V29">
        <v>27</v>
      </c>
      <c r="W29">
        <v>47.198004020088625</v>
      </c>
      <c r="X29" t="s">
        <v>66</v>
      </c>
    </row>
    <row r="30" spans="1:24" x14ac:dyDescent="0.2">
      <c r="A30" t="s">
        <v>0</v>
      </c>
      <c r="B30">
        <v>28</v>
      </c>
      <c r="C30">
        <v>48.216466798884859</v>
      </c>
      <c r="D30" t="s">
        <v>67</v>
      </c>
      <c r="E30" t="s">
        <v>0</v>
      </c>
      <c r="F30">
        <v>28</v>
      </c>
      <c r="G30">
        <v>48.216466798884859</v>
      </c>
      <c r="H30" t="s">
        <v>67</v>
      </c>
      <c r="I30" t="s">
        <v>0</v>
      </c>
      <c r="J30">
        <v>28</v>
      </c>
      <c r="K30">
        <v>48.216466798884859</v>
      </c>
      <c r="L30" t="s">
        <v>67</v>
      </c>
      <c r="M30" t="s">
        <v>0</v>
      </c>
      <c r="N30">
        <v>28</v>
      </c>
      <c r="O30">
        <v>48.216466798884859</v>
      </c>
      <c r="P30" t="s">
        <v>82</v>
      </c>
      <c r="Q30" t="s">
        <v>0</v>
      </c>
      <c r="R30">
        <v>28</v>
      </c>
      <c r="S30">
        <v>48.216466798884859</v>
      </c>
      <c r="T30" t="s">
        <v>67</v>
      </c>
      <c r="U30" t="s">
        <v>0</v>
      </c>
      <c r="V30">
        <v>28</v>
      </c>
      <c r="W30">
        <v>48.216466798884859</v>
      </c>
      <c r="X30" t="s">
        <v>67</v>
      </c>
    </row>
    <row r="31" spans="1:24" x14ac:dyDescent="0.2">
      <c r="A31" t="s">
        <v>0</v>
      </c>
      <c r="B31">
        <v>29</v>
      </c>
      <c r="C31">
        <v>36.807581626999472</v>
      </c>
      <c r="D31" t="s">
        <v>68</v>
      </c>
      <c r="E31" t="s">
        <v>0</v>
      </c>
      <c r="F31">
        <v>29</v>
      </c>
      <c r="G31">
        <v>36.807581626999472</v>
      </c>
      <c r="H31" t="s">
        <v>68</v>
      </c>
      <c r="I31" t="s">
        <v>0</v>
      </c>
      <c r="J31">
        <v>29</v>
      </c>
      <c r="K31">
        <v>36.807581626999472</v>
      </c>
      <c r="L31" t="s">
        <v>68</v>
      </c>
      <c r="M31" t="s">
        <v>0</v>
      </c>
      <c r="N31">
        <v>29</v>
      </c>
      <c r="O31">
        <v>36.807581626999472</v>
      </c>
      <c r="P31" t="s">
        <v>68</v>
      </c>
      <c r="Q31" t="s">
        <v>0</v>
      </c>
      <c r="R31">
        <v>29</v>
      </c>
      <c r="S31">
        <v>36.807581626999472</v>
      </c>
      <c r="T31" t="s">
        <v>68</v>
      </c>
      <c r="U31" t="s">
        <v>0</v>
      </c>
      <c r="V31">
        <v>29</v>
      </c>
      <c r="W31">
        <v>36.807581626999472</v>
      </c>
      <c r="X31" t="s">
        <v>68</v>
      </c>
    </row>
    <row r="32" spans="1:24" x14ac:dyDescent="0.2">
      <c r="A32" t="s">
        <v>0</v>
      </c>
      <c r="B32">
        <v>30</v>
      </c>
      <c r="C32">
        <v>39.165604038518019</v>
      </c>
      <c r="D32" t="s">
        <v>69</v>
      </c>
      <c r="E32" t="s">
        <v>0</v>
      </c>
      <c r="F32">
        <v>30</v>
      </c>
      <c r="G32">
        <v>39.165604038518019</v>
      </c>
      <c r="H32" t="s">
        <v>69</v>
      </c>
      <c r="I32" t="s">
        <v>0</v>
      </c>
      <c r="J32">
        <v>30</v>
      </c>
      <c r="K32">
        <v>39.165604038518019</v>
      </c>
      <c r="L32" t="s">
        <v>69</v>
      </c>
      <c r="M32" t="s">
        <v>0</v>
      </c>
      <c r="N32">
        <v>30</v>
      </c>
      <c r="O32">
        <v>39.165604038518019</v>
      </c>
      <c r="P32" t="s">
        <v>69</v>
      </c>
      <c r="Q32" t="s">
        <v>0</v>
      </c>
      <c r="R32">
        <v>30</v>
      </c>
      <c r="S32">
        <v>39.165604038518019</v>
      </c>
      <c r="T32" t="s">
        <v>69</v>
      </c>
      <c r="U32" t="s">
        <v>0</v>
      </c>
      <c r="V32">
        <v>30</v>
      </c>
      <c r="W32">
        <v>39.165604038518019</v>
      </c>
      <c r="X32" t="s">
        <v>69</v>
      </c>
    </row>
    <row r="33" spans="1:24" x14ac:dyDescent="0.2">
      <c r="A33" t="s">
        <v>0</v>
      </c>
      <c r="B33">
        <v>31</v>
      </c>
      <c r="C33">
        <v>39.780596895744971</v>
      </c>
      <c r="D33" t="s">
        <v>84</v>
      </c>
      <c r="E33" t="s">
        <v>0</v>
      </c>
      <c r="F33">
        <v>31</v>
      </c>
      <c r="G33">
        <v>39.780596895744971</v>
      </c>
      <c r="H33" t="s">
        <v>84</v>
      </c>
      <c r="I33" t="s">
        <v>0</v>
      </c>
      <c r="J33">
        <v>31</v>
      </c>
      <c r="K33">
        <v>39.780596895744971</v>
      </c>
      <c r="L33" t="s">
        <v>84</v>
      </c>
      <c r="M33" t="s">
        <v>0</v>
      </c>
      <c r="N33">
        <v>31</v>
      </c>
      <c r="O33">
        <v>39.780596895744971</v>
      </c>
      <c r="P33" t="s">
        <v>84</v>
      </c>
      <c r="Q33" t="s">
        <v>0</v>
      </c>
      <c r="R33">
        <v>31</v>
      </c>
      <c r="S33">
        <v>39.780596895744971</v>
      </c>
      <c r="T33" t="s">
        <v>84</v>
      </c>
      <c r="U33" t="s">
        <v>0</v>
      </c>
      <c r="V33">
        <v>31</v>
      </c>
      <c r="W33">
        <v>39.780596895744971</v>
      </c>
      <c r="X33" t="s">
        <v>84</v>
      </c>
    </row>
    <row r="34" spans="1:24" x14ac:dyDescent="0.2">
      <c r="A34" t="s">
        <v>0</v>
      </c>
      <c r="B34">
        <v>32</v>
      </c>
      <c r="C34">
        <v>41.594063785384293</v>
      </c>
      <c r="D34" t="s">
        <v>71</v>
      </c>
      <c r="E34" t="s">
        <v>0</v>
      </c>
      <c r="F34">
        <v>32</v>
      </c>
      <c r="G34">
        <v>41.594063785384293</v>
      </c>
      <c r="H34" t="s">
        <v>71</v>
      </c>
      <c r="I34" t="s">
        <v>0</v>
      </c>
      <c r="J34">
        <v>32</v>
      </c>
      <c r="K34">
        <v>41.594063785384293</v>
      </c>
      <c r="L34" t="s">
        <v>71</v>
      </c>
      <c r="M34" t="s">
        <v>0</v>
      </c>
      <c r="N34">
        <v>32</v>
      </c>
      <c r="O34">
        <v>41.594063785384293</v>
      </c>
      <c r="P34" t="s">
        <v>71</v>
      </c>
      <c r="Q34" t="s">
        <v>0</v>
      </c>
      <c r="R34">
        <v>32</v>
      </c>
      <c r="S34">
        <v>41.594063785384293</v>
      </c>
      <c r="T34" t="s">
        <v>71</v>
      </c>
      <c r="U34" t="s">
        <v>0</v>
      </c>
      <c r="V34">
        <v>32</v>
      </c>
      <c r="W34">
        <v>41.594063785384293</v>
      </c>
      <c r="X34" t="s">
        <v>71</v>
      </c>
    </row>
    <row r="35" spans="1:24" x14ac:dyDescent="0.2">
      <c r="A35" t="s">
        <v>0</v>
      </c>
      <c r="B35">
        <v>33</v>
      </c>
      <c r="C35">
        <v>42.376882897886723</v>
      </c>
      <c r="D35" t="s">
        <v>72</v>
      </c>
      <c r="E35" t="s">
        <v>0</v>
      </c>
      <c r="F35">
        <v>33</v>
      </c>
      <c r="G35">
        <v>42.376882897886723</v>
      </c>
      <c r="H35" t="s">
        <v>72</v>
      </c>
      <c r="I35" t="s">
        <v>0</v>
      </c>
      <c r="J35">
        <v>33</v>
      </c>
      <c r="K35">
        <v>42.376882897886723</v>
      </c>
      <c r="L35" t="s">
        <v>72</v>
      </c>
      <c r="M35" t="s">
        <v>0</v>
      </c>
      <c r="N35">
        <v>33</v>
      </c>
      <c r="O35">
        <v>42.376882897886723</v>
      </c>
      <c r="P35" t="s">
        <v>72</v>
      </c>
      <c r="Q35" t="s">
        <v>0</v>
      </c>
      <c r="R35">
        <v>33</v>
      </c>
      <c r="S35">
        <v>42.376882897886723</v>
      </c>
      <c r="T35" t="s">
        <v>72</v>
      </c>
      <c r="U35" t="s">
        <v>0</v>
      </c>
      <c r="V35">
        <v>33</v>
      </c>
      <c r="W35">
        <v>42.376882897886723</v>
      </c>
      <c r="X35" t="s">
        <v>72</v>
      </c>
    </row>
    <row r="36" spans="1:24" x14ac:dyDescent="0.2">
      <c r="A36" t="s">
        <v>0</v>
      </c>
      <c r="B36">
        <v>34</v>
      </c>
      <c r="C36">
        <v>55.753415903653959</v>
      </c>
      <c r="D36" t="s">
        <v>73</v>
      </c>
      <c r="E36" t="s">
        <v>0</v>
      </c>
      <c r="F36">
        <v>34</v>
      </c>
      <c r="G36">
        <v>55.753415903653959</v>
      </c>
      <c r="H36" t="s">
        <v>73</v>
      </c>
      <c r="I36" t="s">
        <v>0</v>
      </c>
      <c r="J36">
        <v>34</v>
      </c>
      <c r="K36">
        <v>55.753415903653959</v>
      </c>
      <c r="L36" t="s">
        <v>73</v>
      </c>
      <c r="M36" t="s">
        <v>0</v>
      </c>
      <c r="N36">
        <v>34</v>
      </c>
      <c r="O36">
        <v>55.753415903653959</v>
      </c>
      <c r="P36" t="s">
        <v>73</v>
      </c>
      <c r="Q36" t="s">
        <v>0</v>
      </c>
      <c r="R36">
        <v>34</v>
      </c>
      <c r="S36">
        <v>55.753415903653959</v>
      </c>
      <c r="T36" t="s">
        <v>73</v>
      </c>
      <c r="U36" t="s">
        <v>0</v>
      </c>
      <c r="V36">
        <v>34</v>
      </c>
      <c r="W36">
        <v>55.753415903653959</v>
      </c>
      <c r="X36" t="s">
        <v>73</v>
      </c>
    </row>
    <row r="37" spans="1:24" x14ac:dyDescent="0.2">
      <c r="A37" t="s">
        <v>0</v>
      </c>
      <c r="B37">
        <v>35</v>
      </c>
      <c r="C37">
        <v>53.717860434680837</v>
      </c>
      <c r="D37" t="s">
        <v>74</v>
      </c>
      <c r="E37" t="s">
        <v>0</v>
      </c>
      <c r="F37">
        <v>35</v>
      </c>
      <c r="G37">
        <v>53.717860434680837</v>
      </c>
      <c r="H37" t="s">
        <v>74</v>
      </c>
      <c r="I37" t="s">
        <v>0</v>
      </c>
      <c r="J37">
        <v>35</v>
      </c>
      <c r="K37">
        <v>53.717860434680837</v>
      </c>
      <c r="L37" t="s">
        <v>74</v>
      </c>
      <c r="M37" t="s">
        <v>0</v>
      </c>
      <c r="N37">
        <v>35</v>
      </c>
      <c r="O37">
        <v>53.717860434680837</v>
      </c>
      <c r="P37" t="s">
        <v>74</v>
      </c>
      <c r="Q37" t="s">
        <v>0</v>
      </c>
      <c r="R37">
        <v>35</v>
      </c>
      <c r="S37">
        <v>53.717860434680837</v>
      </c>
      <c r="T37" t="s">
        <v>74</v>
      </c>
      <c r="U37" t="s">
        <v>0</v>
      </c>
      <c r="V37">
        <v>35</v>
      </c>
      <c r="W37">
        <v>53.717860434680837</v>
      </c>
      <c r="X37" t="s">
        <v>74</v>
      </c>
    </row>
    <row r="38" spans="1:24" x14ac:dyDescent="0.2">
      <c r="A38" t="s">
        <v>0</v>
      </c>
      <c r="B38">
        <v>36</v>
      </c>
      <c r="C38">
        <v>53.711623457879377</v>
      </c>
      <c r="D38" t="s">
        <v>75</v>
      </c>
      <c r="E38" t="s">
        <v>0</v>
      </c>
      <c r="F38">
        <v>36</v>
      </c>
      <c r="G38">
        <v>53.711623457879377</v>
      </c>
      <c r="H38" t="s">
        <v>75</v>
      </c>
      <c r="I38" t="s">
        <v>0</v>
      </c>
      <c r="J38">
        <v>36</v>
      </c>
      <c r="K38">
        <v>53.711623457879377</v>
      </c>
      <c r="L38" t="s">
        <v>75</v>
      </c>
      <c r="M38" t="s">
        <v>0</v>
      </c>
      <c r="N38">
        <v>36</v>
      </c>
      <c r="O38">
        <v>53.711623457879377</v>
      </c>
      <c r="P38" t="s">
        <v>75</v>
      </c>
      <c r="Q38" t="s">
        <v>0</v>
      </c>
      <c r="R38">
        <v>36</v>
      </c>
      <c r="S38">
        <v>53.711623457879377</v>
      </c>
      <c r="T38" t="s">
        <v>75</v>
      </c>
      <c r="U38" t="s">
        <v>0</v>
      </c>
      <c r="V38">
        <v>36</v>
      </c>
      <c r="W38">
        <v>53.711623457879377</v>
      </c>
      <c r="X38" t="s">
        <v>75</v>
      </c>
    </row>
    <row r="39" spans="1:24" x14ac:dyDescent="0.2">
      <c r="A39" t="s">
        <v>0</v>
      </c>
      <c r="B39">
        <v>37</v>
      </c>
      <c r="C39">
        <v>62.179108577356232</v>
      </c>
      <c r="D39" t="s">
        <v>76</v>
      </c>
      <c r="E39" t="s">
        <v>0</v>
      </c>
      <c r="F39">
        <v>37</v>
      </c>
      <c r="G39">
        <v>62.179108577356232</v>
      </c>
      <c r="H39" t="s">
        <v>76</v>
      </c>
      <c r="I39" t="s">
        <v>0</v>
      </c>
      <c r="J39">
        <v>37</v>
      </c>
      <c r="K39">
        <v>62.179108577356232</v>
      </c>
      <c r="L39" t="s">
        <v>76</v>
      </c>
      <c r="M39" t="s">
        <v>0</v>
      </c>
      <c r="N39">
        <v>37</v>
      </c>
      <c r="O39">
        <v>62.179108577356232</v>
      </c>
      <c r="P39" t="s">
        <v>76</v>
      </c>
      <c r="Q39" t="s">
        <v>0</v>
      </c>
      <c r="R39">
        <v>37</v>
      </c>
      <c r="S39">
        <v>62.179108577356232</v>
      </c>
      <c r="T39" t="s">
        <v>76</v>
      </c>
      <c r="U39" t="s">
        <v>0</v>
      </c>
      <c r="V39">
        <v>37</v>
      </c>
      <c r="W39">
        <v>62.179108577356232</v>
      </c>
      <c r="X39" t="s">
        <v>76</v>
      </c>
    </row>
    <row r="40" spans="1:24" x14ac:dyDescent="0.2">
      <c r="A40" t="s">
        <v>0</v>
      </c>
      <c r="B40">
        <v>38</v>
      </c>
      <c r="C40">
        <v>59.261402581146001</v>
      </c>
      <c r="D40" t="s">
        <v>106</v>
      </c>
      <c r="E40" t="s">
        <v>0</v>
      </c>
      <c r="F40">
        <v>38</v>
      </c>
      <c r="G40">
        <v>59.261402581146001</v>
      </c>
      <c r="H40" t="s">
        <v>93</v>
      </c>
      <c r="I40" t="s">
        <v>0</v>
      </c>
      <c r="J40">
        <v>38</v>
      </c>
      <c r="K40">
        <v>59.261402581146001</v>
      </c>
      <c r="L40" t="s">
        <v>93</v>
      </c>
      <c r="M40" t="s">
        <v>0</v>
      </c>
      <c r="N40">
        <v>38</v>
      </c>
      <c r="O40">
        <v>59.261402581146001</v>
      </c>
      <c r="P40" t="s">
        <v>106</v>
      </c>
      <c r="Q40" t="s">
        <v>0</v>
      </c>
      <c r="R40">
        <v>38</v>
      </c>
      <c r="S40">
        <v>59.261402581146001</v>
      </c>
      <c r="T40" t="s">
        <v>93</v>
      </c>
      <c r="U40" t="s">
        <v>0</v>
      </c>
      <c r="V40">
        <v>38</v>
      </c>
      <c r="W40">
        <v>59.261402581146001</v>
      </c>
      <c r="X40" t="s">
        <v>106</v>
      </c>
    </row>
    <row r="41" spans="1:24" x14ac:dyDescent="0.2">
      <c r="A41" t="s">
        <v>0</v>
      </c>
      <c r="B41">
        <v>39</v>
      </c>
      <c r="C41">
        <v>8.8476417458040952</v>
      </c>
      <c r="D41" t="s">
        <v>94</v>
      </c>
      <c r="E41" t="s">
        <v>0</v>
      </c>
      <c r="F41">
        <v>39</v>
      </c>
      <c r="G41">
        <v>8.8476417458040952</v>
      </c>
      <c r="H41" t="s">
        <v>103</v>
      </c>
      <c r="I41" t="s">
        <v>0</v>
      </c>
      <c r="J41">
        <v>39</v>
      </c>
      <c r="K41">
        <v>8.8476417458040952</v>
      </c>
      <c r="L41" t="s">
        <v>103</v>
      </c>
      <c r="M41" t="s">
        <v>0</v>
      </c>
      <c r="N41">
        <v>39</v>
      </c>
      <c r="O41">
        <v>8.8476417458040952</v>
      </c>
      <c r="P41" t="s">
        <v>103</v>
      </c>
      <c r="Q41" t="s">
        <v>0</v>
      </c>
      <c r="R41">
        <v>39</v>
      </c>
      <c r="S41">
        <v>8.8476417458040952</v>
      </c>
      <c r="T41" t="s">
        <v>103</v>
      </c>
      <c r="U41" t="s">
        <v>0</v>
      </c>
      <c r="V41">
        <v>39</v>
      </c>
      <c r="W41">
        <v>8.8476417458040952</v>
      </c>
      <c r="X41" t="s">
        <v>103</v>
      </c>
    </row>
    <row r="43" spans="1:24" x14ac:dyDescent="0.2">
      <c r="A43" t="s">
        <v>0</v>
      </c>
      <c r="B43">
        <v>40</v>
      </c>
      <c r="C43">
        <v>0.27599819532428105</v>
      </c>
      <c r="E43" t="s">
        <v>2</v>
      </c>
      <c r="F43">
        <v>40</v>
      </c>
      <c r="G43">
        <f>G8-0.1893332</f>
        <v>0.55907198586023987</v>
      </c>
      <c r="I43" t="s">
        <v>3</v>
      </c>
      <c r="J43">
        <v>40</v>
      </c>
      <c r="K43">
        <f>K8+0.3313331</f>
        <v>1.0797382858602398</v>
      </c>
      <c r="M43" t="s">
        <v>4</v>
      </c>
      <c r="N43">
        <v>40</v>
      </c>
      <c r="O43">
        <f>O8+0.1893332</f>
        <v>0.93773838586023983</v>
      </c>
      <c r="Q43" t="s">
        <v>5</v>
      </c>
      <c r="R43">
        <v>40</v>
      </c>
      <c r="S43">
        <f>O8+0.317521429198172</f>
        <v>1.0659266150584119</v>
      </c>
      <c r="U43" t="s">
        <v>6</v>
      </c>
      <c r="V43">
        <v>40</v>
      </c>
      <c r="W43">
        <f>W8-0.172386454251719</f>
        <v>0.5760187316085208</v>
      </c>
    </row>
    <row r="44" spans="1:24" x14ac:dyDescent="0.2">
      <c r="A44" t="s">
        <v>0</v>
      </c>
      <c r="B44">
        <v>41</v>
      </c>
      <c r="C44">
        <v>1.3462975164175301</v>
      </c>
      <c r="E44" t="s">
        <v>2</v>
      </c>
      <c r="F44">
        <v>41</v>
      </c>
      <c r="G44">
        <f>G9-0.2366665</f>
        <v>3.3287596839451759</v>
      </c>
      <c r="I44" t="s">
        <v>3</v>
      </c>
      <c r="J44">
        <v>41</v>
      </c>
      <c r="K44">
        <f>K9+0.657575219085825</f>
        <v>4.2230014030310006</v>
      </c>
      <c r="M44" t="s">
        <v>4</v>
      </c>
      <c r="N44">
        <v>41</v>
      </c>
      <c r="O44">
        <f>O5-1.19744829737638</f>
        <v>8.793210198627655</v>
      </c>
      <c r="Q44" t="s">
        <v>5</v>
      </c>
      <c r="R44">
        <v>41</v>
      </c>
      <c r="S44">
        <f>O5+1.13796971180187</f>
        <v>11.128628207805903</v>
      </c>
      <c r="U44" t="s">
        <v>6</v>
      </c>
      <c r="V44">
        <v>41</v>
      </c>
      <c r="W44">
        <f>W11-2.13230267791663</f>
        <v>5.3092688783112791</v>
      </c>
    </row>
    <row r="45" spans="1:24" x14ac:dyDescent="0.2">
      <c r="A45" t="s">
        <v>0</v>
      </c>
      <c r="B45">
        <v>42</v>
      </c>
      <c r="C45">
        <f>C11-1.4017371402501</f>
        <v>6.0398344159778095</v>
      </c>
      <c r="E45" t="s">
        <v>2</v>
      </c>
      <c r="F45">
        <v>42</v>
      </c>
      <c r="G45">
        <f>G6+0.5206663</f>
        <v>12.734530152889279</v>
      </c>
      <c r="I45" t="s">
        <v>3</v>
      </c>
      <c r="J45">
        <v>42</v>
      </c>
      <c r="K45">
        <f>K5-1.18711312464811</f>
        <v>8.8035453713559235</v>
      </c>
      <c r="M45" t="s">
        <v>4</v>
      </c>
      <c r="N45">
        <v>42</v>
      </c>
      <c r="O45">
        <f>O6+0.793450692972216</f>
        <v>13.007314545861496</v>
      </c>
      <c r="Q45" t="s">
        <v>5</v>
      </c>
      <c r="R45">
        <v>42</v>
      </c>
      <c r="S45">
        <f>O5+1.96133569105957</f>
        <v>11.951994187063605</v>
      </c>
      <c r="U45" t="s">
        <v>6</v>
      </c>
      <c r="V45">
        <v>42</v>
      </c>
      <c r="W45">
        <f>W5-0.881598655730826</f>
        <v>9.1090598402732077</v>
      </c>
    </row>
    <row r="46" spans="1:24" x14ac:dyDescent="0.2">
      <c r="A46" t="s">
        <v>0</v>
      </c>
      <c r="B46">
        <v>43</v>
      </c>
      <c r="C46">
        <f>C5-1.26034633090393</f>
        <v>8.7303121651001039</v>
      </c>
      <c r="E46" t="s">
        <v>2</v>
      </c>
      <c r="F46">
        <v>43</v>
      </c>
      <c r="G46">
        <f>G14-2.32126286744532</f>
        <v>15.094107951952825</v>
      </c>
      <c r="I46" t="s">
        <v>3</v>
      </c>
      <c r="J46">
        <v>43</v>
      </c>
      <c r="K46">
        <f>K6+0.740883334795736</f>
        <v>12.954747187685015</v>
      </c>
      <c r="Q46" t="s">
        <v>5</v>
      </c>
      <c r="R46">
        <v>43</v>
      </c>
      <c r="S46">
        <f>O22+2.17166500941408</f>
        <v>29.163490680751028</v>
      </c>
      <c r="U46" t="s">
        <v>6</v>
      </c>
      <c r="V46">
        <v>43</v>
      </c>
      <c r="W46">
        <f>W6+0.818399340907775</f>
        <v>13.032263193797053</v>
      </c>
    </row>
    <row r="47" spans="1:24" x14ac:dyDescent="0.2">
      <c r="A47" t="s">
        <v>0</v>
      </c>
      <c r="B47">
        <v>44</v>
      </c>
      <c r="C47">
        <f>C6+0.25489762136554</f>
        <v>12.468761474254819</v>
      </c>
      <c r="E47" t="s">
        <v>2</v>
      </c>
      <c r="F47">
        <v>44</v>
      </c>
      <c r="G47">
        <f>G14-0.1419999</f>
        <v>17.273370919398147</v>
      </c>
      <c r="I47" t="s">
        <v>3</v>
      </c>
      <c r="J47">
        <v>44</v>
      </c>
      <c r="K47">
        <f>K6+1.85628626626197</f>
        <v>14.070150119151249</v>
      </c>
      <c r="Q47" t="s">
        <v>5</v>
      </c>
      <c r="R47">
        <v>44</v>
      </c>
      <c r="S47">
        <f>O26+1.16904627206236</f>
        <v>40.754843516172592</v>
      </c>
      <c r="U47" t="s">
        <v>6</v>
      </c>
      <c r="V47">
        <v>44</v>
      </c>
      <c r="W47">
        <f>W22-1.51192922121374</f>
        <v>25.479896450123206</v>
      </c>
    </row>
    <row r="48" spans="1:24" x14ac:dyDescent="0.2">
      <c r="A48" t="s">
        <v>0</v>
      </c>
      <c r="B48">
        <v>45</v>
      </c>
      <c r="C48">
        <f>C12+1.53596376168228</f>
        <v>15.656590326136891</v>
      </c>
      <c r="E48" t="s">
        <v>2</v>
      </c>
      <c r="F48">
        <v>45</v>
      </c>
      <c r="G48">
        <f>G15+0.211680952798782</f>
        <v>18.762326233352876</v>
      </c>
      <c r="I48" t="s">
        <v>3</v>
      </c>
      <c r="J48">
        <v>45</v>
      </c>
      <c r="K48">
        <f>K14-3.49145257061448</f>
        <v>13.923918248783664</v>
      </c>
      <c r="Q48" t="s">
        <v>5</v>
      </c>
      <c r="R48">
        <v>45</v>
      </c>
      <c r="S48">
        <f>O36-3.39779251303698</f>
        <v>52.355623390616977</v>
      </c>
    </row>
    <row r="49" spans="1:11" x14ac:dyDescent="0.2">
      <c r="A49" t="s">
        <v>0</v>
      </c>
      <c r="B49">
        <v>46</v>
      </c>
      <c r="C49">
        <f>C18-0.870212132554368</f>
        <v>24.382800023872388</v>
      </c>
      <c r="E49" t="s">
        <v>2</v>
      </c>
      <c r="F49">
        <v>46</v>
      </c>
      <c r="G49">
        <f>G24-4.87555966788664</f>
        <v>29.81932123884782</v>
      </c>
      <c r="I49" t="s">
        <v>3</v>
      </c>
      <c r="J49">
        <v>46</v>
      </c>
      <c r="K49">
        <f>K15+0.30308100046768</f>
        <v>18.853726281021775</v>
      </c>
    </row>
    <row r="50" spans="1:11" x14ac:dyDescent="0.2">
      <c r="A50" t="s">
        <v>0</v>
      </c>
      <c r="B50">
        <v>47</v>
      </c>
      <c r="C50">
        <f>C28-0.975800977545242</f>
        <v>44.211490974905608</v>
      </c>
      <c r="E50" t="s">
        <v>2</v>
      </c>
      <c r="F50">
        <v>47</v>
      </c>
      <c r="G50">
        <f>G25-0.929951793111632</f>
        <v>36.388231124077691</v>
      </c>
      <c r="I50" t="s">
        <v>3</v>
      </c>
      <c r="J50">
        <v>47</v>
      </c>
      <c r="K50">
        <f>K27-0.369684890984592</f>
        <v>40.053241025848337</v>
      </c>
    </row>
    <row r="51" spans="1:11" x14ac:dyDescent="0.2">
      <c r="I51" t="s">
        <v>3</v>
      </c>
      <c r="J51">
        <v>48</v>
      </c>
      <c r="K51">
        <f>K28-0.817099445654701</f>
        <v>44.370192506796151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AV005_MLE_x-38y-105_distance</vt:lpstr>
      <vt:lpstr>AV005_MLE_x-38y-105_B_distance</vt:lpstr>
      <vt:lpstr>AV005_01LE-Mx-26Y+43_distance</vt:lpstr>
      <vt:lpstr>AV005_01LE-M_X46Y39_distance</vt:lpstr>
      <vt:lpstr>AV005_MLE_x39y-105_distance</vt:lpstr>
      <vt:lpstr>AV005_01MLE_x32y112_distance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 Offline User</dc:creator>
  <cp:lastModifiedBy>huadoy</cp:lastModifiedBy>
  <dcterms:created xsi:type="dcterms:W3CDTF">2021-09-17T03:22:36Z</dcterms:created>
  <dcterms:modified xsi:type="dcterms:W3CDTF">2022-09-02T03:52:05Z</dcterms:modified>
</cp:coreProperties>
</file>