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huadoy/Documents/*PDF(ABIC+HKU)/Data/1.Kif5b/Figure/Figure 4 Prism/distance/"/>
    </mc:Choice>
  </mc:AlternateContent>
  <xr:revisionPtr revIDLastSave="0" documentId="13_ncr:1_{435C8894-4A4F-F949-B9C0-1F50563DF844}" xr6:coauthVersionLast="47" xr6:coauthVersionMax="47" xr10:uidLastSave="{00000000-0000-0000-0000-000000000000}"/>
  <bookViews>
    <workbookView xWindow="0" yWindow="500" windowWidth="28800" windowHeight="17380" activeTab="4" xr2:uid="{00000000-000D-0000-FFFF-FFFF00000000}"/>
  </bookViews>
  <sheets>
    <sheet name="AV005_MRE_x29y-33_B_distance" sheetId="2" r:id="rId1"/>
    <sheet name="AV005_MRE_x-37y31_distance" sheetId="1" r:id="rId2"/>
    <sheet name="AV005_MREX-35Y-33distance" sheetId="5" r:id="rId3"/>
    <sheet name="AV005_MRE_x29y-33_distance" sheetId="3" r:id="rId4"/>
    <sheet name="AV005_MREX+35Y+45distanc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6" i="5" l="1"/>
  <c r="W75" i="5"/>
  <c r="W74" i="5"/>
  <c r="W73" i="5"/>
  <c r="W72" i="5"/>
  <c r="W71" i="5"/>
  <c r="W70" i="5"/>
  <c r="W69" i="5"/>
  <c r="W68" i="5"/>
  <c r="W67" i="5"/>
  <c r="S79" i="5"/>
  <c r="S78" i="5"/>
  <c r="S77" i="5"/>
  <c r="S76" i="5"/>
  <c r="S75" i="5"/>
  <c r="S74" i="5"/>
  <c r="S73" i="5"/>
  <c r="S72" i="5"/>
  <c r="S71" i="5"/>
  <c r="S70" i="5"/>
  <c r="S69" i="5"/>
  <c r="S68" i="5"/>
  <c r="O77" i="5"/>
  <c r="O76" i="5"/>
  <c r="O75" i="5"/>
  <c r="O74" i="5"/>
  <c r="O73" i="5"/>
  <c r="O72" i="5"/>
  <c r="O71" i="5"/>
  <c r="O70" i="5"/>
  <c r="O69" i="5"/>
  <c r="O68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W46" i="4"/>
  <c r="W45" i="4"/>
  <c r="W44" i="4"/>
  <c r="W43" i="4"/>
  <c r="W42" i="4"/>
  <c r="W41" i="4"/>
  <c r="S46" i="4"/>
  <c r="S45" i="4"/>
  <c r="S44" i="4"/>
  <c r="S43" i="4"/>
  <c r="S42" i="4"/>
  <c r="S41" i="4"/>
  <c r="O50" i="4"/>
  <c r="O49" i="4"/>
  <c r="O48" i="4"/>
  <c r="O47" i="4"/>
  <c r="O46" i="4"/>
  <c r="O45" i="4"/>
  <c r="O44" i="4"/>
  <c r="O43" i="4"/>
  <c r="O42" i="4"/>
  <c r="O41" i="4"/>
  <c r="K48" i="4"/>
  <c r="K47" i="4"/>
  <c r="K46" i="4"/>
  <c r="K45" i="4"/>
  <c r="K44" i="4"/>
  <c r="K43" i="4"/>
  <c r="K42" i="4"/>
  <c r="K41" i="4"/>
  <c r="G47" i="4"/>
  <c r="G46" i="4"/>
  <c r="G45" i="4"/>
  <c r="G44" i="4"/>
  <c r="G43" i="4"/>
  <c r="G42" i="4"/>
  <c r="G41" i="4"/>
  <c r="C49" i="4"/>
  <c r="C48" i="4"/>
  <c r="C47" i="4"/>
  <c r="C46" i="4"/>
  <c r="C45" i="4"/>
  <c r="C44" i="4"/>
  <c r="C43" i="4"/>
  <c r="C42" i="4"/>
  <c r="C41" i="4"/>
  <c r="W67" i="3"/>
  <c r="W66" i="3"/>
  <c r="W65" i="3"/>
  <c r="W64" i="3"/>
  <c r="W63" i="3"/>
  <c r="W62" i="3"/>
  <c r="W61" i="3"/>
  <c r="W60" i="3"/>
  <c r="W59" i="3"/>
  <c r="W58" i="3"/>
  <c r="W57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O67" i="3"/>
  <c r="O66" i="3"/>
  <c r="O65" i="3"/>
  <c r="O64" i="3"/>
  <c r="O63" i="3"/>
  <c r="O62" i="3"/>
  <c r="O61" i="3"/>
  <c r="O60" i="3"/>
  <c r="O59" i="3"/>
  <c r="O58" i="3"/>
  <c r="O57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W78" i="2" l="1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S73" i="2"/>
  <c r="S72" i="2"/>
  <c r="S71" i="2"/>
  <c r="S70" i="2"/>
  <c r="S69" i="2"/>
  <c r="S68" i="2"/>
  <c r="S67" i="2"/>
  <c r="S66" i="2"/>
  <c r="S65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G75" i="2"/>
  <c r="G74" i="2"/>
  <c r="G73" i="2"/>
  <c r="G72" i="2"/>
  <c r="G71" i="2"/>
  <c r="G70" i="2"/>
  <c r="G69" i="2"/>
  <c r="G68" i="2"/>
  <c r="G67" i="2"/>
  <c r="G66" i="2"/>
  <c r="G65" i="2"/>
  <c r="G64" i="2"/>
  <c r="C75" i="2"/>
  <c r="C74" i="2"/>
  <c r="C73" i="2"/>
  <c r="C72" i="2"/>
  <c r="C71" i="2"/>
  <c r="C70" i="2"/>
  <c r="C69" i="2"/>
  <c r="C68" i="2"/>
  <c r="C67" i="2"/>
  <c r="C66" i="2"/>
  <c r="C65" i="2"/>
  <c r="W59" i="1"/>
  <c r="W58" i="1"/>
  <c r="W57" i="1"/>
  <c r="W56" i="1"/>
  <c r="W55" i="1"/>
  <c r="W54" i="1"/>
  <c r="W53" i="1"/>
  <c r="W52" i="1"/>
  <c r="W51" i="1"/>
  <c r="W50" i="1"/>
  <c r="W49" i="1"/>
  <c r="S54" i="1"/>
  <c r="S53" i="1"/>
  <c r="S52" i="1"/>
  <c r="S51" i="1"/>
  <c r="S50" i="1"/>
  <c r="S49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K55" i="1"/>
  <c r="K54" i="1"/>
  <c r="K53" i="1"/>
  <c r="K52" i="1"/>
  <c r="K51" i="1"/>
  <c r="K50" i="1"/>
  <c r="K49" i="1"/>
  <c r="G55" i="1"/>
  <c r="G56" i="1"/>
  <c r="G54" i="1"/>
  <c r="G53" i="1"/>
  <c r="G52" i="1"/>
  <c r="G51" i="1"/>
  <c r="G50" i="1"/>
  <c r="G49" i="1"/>
  <c r="C59" i="1"/>
  <c r="C58" i="1"/>
  <c r="C57" i="1"/>
  <c r="C56" i="1"/>
  <c r="C55" i="1"/>
  <c r="C54" i="1"/>
  <c r="C53" i="1"/>
  <c r="C52" i="1"/>
  <c r="C51" i="1"/>
  <c r="C50" i="1"/>
  <c r="C49" i="1"/>
</calcChain>
</file>

<file path=xl/sharedStrings.xml><?xml version="1.0" encoding="utf-8"?>
<sst xmlns="http://schemas.openxmlformats.org/spreadsheetml/2006/main" count="3424" uniqueCount="147">
  <si>
    <t>AV005_02RE-M_D-1_X-37Y+31_decon_marked_FMRP</t>
  </si>
  <si>
    <t>Reference 1</t>
  </si>
  <si>
    <t>AV005_02RE-M_H1_X-37Y+31_decon_marked_FMRP</t>
  </si>
  <si>
    <t>AV005_02RE-M_H4_X-37Y+31_decon_marked_FMRP</t>
  </si>
  <si>
    <t>AV005_02RE-M_H8_X-37Y+31_decon_marked_FMRP</t>
  </si>
  <si>
    <t>AV005_02RE-M_H24_X-37Y+31_decon_marked_FMRP</t>
  </si>
  <si>
    <t>AV005_02RE-M_H49_X-37Y+31_decon_marked_FMRP</t>
  </si>
  <si>
    <t>AV005_02RE-M_D-1_X+29Y-33_decon_B_marked_FMRP</t>
  </si>
  <si>
    <t>AV005_02RE-M_H1_X+29Y-33_decon_B_marked_FMRP</t>
  </si>
  <si>
    <t>AV005_02RE-M_H4_X+29Y-33_decon_B_marked_FMRP</t>
  </si>
  <si>
    <t>AV005_02RE-M_H8_X+29Y-33_decon_B_marked_FMRP</t>
  </si>
  <si>
    <t>AV005_02RE-M_H24_X+29Y-33_decon_B_marked_FMRP</t>
  </si>
  <si>
    <t>AV005_02RE-M_H49_X+29Y-33_decon_B_marked_FMRP</t>
  </si>
  <si>
    <t>AV005_02RE-M_D-1_X+29Y-33_decon_marked_FMRP</t>
  </si>
  <si>
    <t>AV005_02RE-M_H1_X+29Y-33_decon_marked_FMRP</t>
  </si>
  <si>
    <t>AV005_02RE-M_H4_X+29Y-33_decon_marked_FMRP</t>
  </si>
  <si>
    <t>AV005_02RE-M_H8_X+29Y-33_decon_marked_FMRP</t>
  </si>
  <si>
    <t>AV005_02RE-M_H24_X+29Y-33_decon_marked_FMRP</t>
  </si>
  <si>
    <t>AV005_02RE-M_H49_X+29Y-33_decon_marked_FMRP</t>
  </si>
  <si>
    <t>AV005_02RE-M_D-1_X+35Y+45_decon_marked_FMRP</t>
  </si>
  <si>
    <t>AV005_02RE-M_H1_X+35Y+45_decon_marked_FMRP</t>
  </si>
  <si>
    <t>AV005_02RE-M_H4_X+35Y+45_decon_marked_FMRP</t>
  </si>
  <si>
    <t>AV005_02RE-M_H8_X+35Y+45_decon_marked_FMRP</t>
  </si>
  <si>
    <t>AV005_02RE-M_H24_X+35Y+45_decon_marked_FMRP</t>
  </si>
  <si>
    <t>AV005_02RE-M_H49_X+35Y+45_decon_marked_FMRP</t>
  </si>
  <si>
    <t>AV005_02RE-M_D-1_X-35Y-33_decon_marked_FMRP</t>
  </si>
  <si>
    <t>Reference 2</t>
  </si>
  <si>
    <t>AV005_02RE-M_H1_X-35Y-33_decon_marked_FMRP</t>
  </si>
  <si>
    <t>AV005_02RE-M_H4_X-35Y-33_decon_marked_FMRP</t>
  </si>
  <si>
    <t>AV005_02RE-M_H8_X-35Y-33_decon_marked_FMRP</t>
  </si>
  <si>
    <t>AV005_02RE-M_H24_X-35Y-33_decon_marked_FMRP</t>
  </si>
  <si>
    <t>AV005_02RE-M_H49_X-35Y-33_decon_marked_FMRP</t>
  </si>
  <si>
    <t>Ellipse1</t>
  </si>
  <si>
    <t>Ellipse2</t>
  </si>
  <si>
    <t>Ellipse3</t>
  </si>
  <si>
    <t>Ellipse4</t>
  </si>
  <si>
    <t>Ellipse5</t>
  </si>
  <si>
    <t>Ellipse6</t>
  </si>
  <si>
    <t>Ellipse7</t>
  </si>
  <si>
    <t>Ellipse8</t>
  </si>
  <si>
    <t>Line9</t>
  </si>
  <si>
    <t>Ellipse10</t>
  </si>
  <si>
    <t>Line11</t>
  </si>
  <si>
    <t>Ellipse12</t>
  </si>
  <si>
    <t>Line13</t>
  </si>
  <si>
    <t>Ellipse14</t>
  </si>
  <si>
    <t>Ellipse15</t>
  </si>
  <si>
    <t>Ellipse16</t>
  </si>
  <si>
    <t>Ellipse17</t>
  </si>
  <si>
    <t>Ellipse18</t>
  </si>
  <si>
    <t>Ellipse19</t>
  </si>
  <si>
    <t>Line20</t>
  </si>
  <si>
    <t>Ellipse21</t>
  </si>
  <si>
    <t>Line22</t>
  </si>
  <si>
    <t>Ellipse23</t>
  </si>
  <si>
    <t>Ellipse24</t>
  </si>
  <si>
    <t>Line25</t>
  </si>
  <si>
    <t>Ellipse26</t>
  </si>
  <si>
    <t>Ellipse27</t>
  </si>
  <si>
    <t>Ellipse28</t>
  </si>
  <si>
    <t>Ellipse29</t>
  </si>
  <si>
    <t>Line30</t>
  </si>
  <si>
    <t>Ellipse31</t>
  </si>
  <si>
    <t>Ellipse32</t>
  </si>
  <si>
    <t>Ellipse33</t>
  </si>
  <si>
    <t>Line34</t>
  </si>
  <si>
    <t>Ellipse35</t>
  </si>
  <si>
    <t>Ellipse36</t>
  </si>
  <si>
    <t>Line37</t>
  </si>
  <si>
    <t>Ellipse38</t>
  </si>
  <si>
    <t>Ellipse39</t>
  </si>
  <si>
    <t>Ellipse40</t>
  </si>
  <si>
    <t>Ellipse41</t>
  </si>
  <si>
    <t>Ellipse42</t>
  </si>
  <si>
    <t>Ellipse43</t>
  </si>
  <si>
    <t>Line44</t>
  </si>
  <si>
    <t>Ellipse45</t>
  </si>
  <si>
    <t>Ellipse46</t>
  </si>
  <si>
    <t>Ellipse47</t>
  </si>
  <si>
    <t>Ellipse48</t>
  </si>
  <si>
    <t>Line49</t>
  </si>
  <si>
    <t>Line50</t>
  </si>
  <si>
    <t>Ellipse51</t>
  </si>
  <si>
    <t>Ellipse52</t>
  </si>
  <si>
    <t>Ellipse53</t>
  </si>
  <si>
    <t>Ellipse54</t>
  </si>
  <si>
    <t>Ellipse55</t>
  </si>
  <si>
    <t>Ellipse56</t>
  </si>
  <si>
    <t>Line57</t>
  </si>
  <si>
    <t>Line59</t>
  </si>
  <si>
    <t>Ellipse60</t>
  </si>
  <si>
    <t>Ellipse9</t>
  </si>
  <si>
    <t>Ellipse13</t>
  </si>
  <si>
    <t>Line17</t>
  </si>
  <si>
    <t>Ellipse22</t>
  </si>
  <si>
    <t>Line27</t>
  </si>
  <si>
    <t>Ellipse44</t>
  </si>
  <si>
    <t>Line47</t>
  </si>
  <si>
    <t>Ellipse49</t>
  </si>
  <si>
    <t>Ellipse50</t>
  </si>
  <si>
    <t>Line58</t>
  </si>
  <si>
    <t>Ellipse59</t>
  </si>
  <si>
    <t>Ellipse20</t>
  </si>
  <si>
    <t>Ellipse37</t>
  </si>
  <si>
    <t>Ellipse57</t>
  </si>
  <si>
    <t>Ellipse58</t>
  </si>
  <si>
    <t>Line60</t>
  </si>
  <si>
    <t>Ellipse11</t>
  </si>
  <si>
    <t>Ellipse25</t>
  </si>
  <si>
    <t>Ellipse34</t>
  </si>
  <si>
    <t>Line35</t>
  </si>
  <si>
    <t>Ellipse30</t>
  </si>
  <si>
    <t>Line29</t>
  </si>
  <si>
    <t>Line39</t>
  </si>
  <si>
    <t>Line48</t>
  </si>
  <si>
    <t>Line14</t>
  </si>
  <si>
    <t>Line28</t>
  </si>
  <si>
    <t>Line33</t>
  </si>
  <si>
    <t>Line5</t>
  </si>
  <si>
    <t>Line18</t>
  </si>
  <si>
    <t>Line24</t>
  </si>
  <si>
    <t>Line12</t>
  </si>
  <si>
    <t>Line26</t>
  </si>
  <si>
    <t>Line31</t>
  </si>
  <si>
    <t>Line2</t>
  </si>
  <si>
    <t>Line6</t>
  </si>
  <si>
    <t>Line8</t>
  </si>
  <si>
    <t>Line15</t>
  </si>
  <si>
    <t>Line21</t>
  </si>
  <si>
    <t>Line32</t>
  </si>
  <si>
    <t>Line51</t>
  </si>
  <si>
    <t>Line52</t>
  </si>
  <si>
    <t>Line55</t>
  </si>
  <si>
    <t>Line61</t>
  </si>
  <si>
    <t>Ellipse62</t>
  </si>
  <si>
    <t>Ellipse63</t>
  </si>
  <si>
    <t>Line3</t>
  </si>
  <si>
    <t>Line36</t>
  </si>
  <si>
    <t>Line38</t>
  </si>
  <si>
    <t>Line41</t>
  </si>
  <si>
    <t>Line46</t>
  </si>
  <si>
    <t>Line63</t>
  </si>
  <si>
    <t>Ellipse61</t>
  </si>
  <si>
    <t>Line23</t>
  </si>
  <si>
    <t>Line16</t>
  </si>
  <si>
    <t>Line19</t>
  </si>
  <si>
    <t>Rectangle29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</si>
</sst>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9"/>
  <sheetViews>
    <sheetView zoomScale="68" zoomScaleNormal="70" workbookViewId="0">
      <selection activeCell="A2" sqref="A2:XFD2"/>
    </sheetView>
  </sheetViews>
  <sheetFormatPr baseColWidth="10" defaultColWidth="8.83203125" defaultRowHeight="15" x14ac:dyDescent="0.2"/>
  <cols>
    <col min="1" max="1" width="50.6640625" bestFit="1" customWidth="1"/>
  </cols>
  <sheetData>
    <row r="1" spans="1:24" x14ac:dyDescent="0.2">
      <c r="A1" t="s">
        <v>1</v>
      </c>
    </row>
    <row r="3" spans="1:24" x14ac:dyDescent="0.2">
      <c r="A3" t="s">
        <v>7</v>
      </c>
      <c r="B3">
        <v>1</v>
      </c>
      <c r="C3">
        <v>0</v>
      </c>
      <c r="D3" t="s">
        <v>32</v>
      </c>
      <c r="E3" t="s">
        <v>7</v>
      </c>
      <c r="F3">
        <v>1</v>
      </c>
      <c r="G3">
        <v>0</v>
      </c>
      <c r="H3" t="s">
        <v>32</v>
      </c>
      <c r="I3" t="s">
        <v>7</v>
      </c>
      <c r="J3">
        <v>1</v>
      </c>
      <c r="K3">
        <v>0</v>
      </c>
      <c r="L3" t="s">
        <v>32</v>
      </c>
      <c r="M3" t="s">
        <v>7</v>
      </c>
      <c r="N3">
        <v>1</v>
      </c>
      <c r="O3">
        <v>0</v>
      </c>
      <c r="P3" t="s">
        <v>32</v>
      </c>
      <c r="Q3" t="s">
        <v>7</v>
      </c>
      <c r="R3">
        <v>1</v>
      </c>
      <c r="S3">
        <v>0</v>
      </c>
      <c r="T3" t="s">
        <v>32</v>
      </c>
      <c r="U3" t="s">
        <v>7</v>
      </c>
      <c r="V3">
        <v>1</v>
      </c>
      <c r="W3">
        <v>0</v>
      </c>
      <c r="X3" t="s">
        <v>32</v>
      </c>
    </row>
    <row r="4" spans="1:24" x14ac:dyDescent="0.2">
      <c r="A4" t="s">
        <v>7</v>
      </c>
      <c r="B4">
        <v>2</v>
      </c>
      <c r="C4">
        <v>2.4686046441034026</v>
      </c>
      <c r="D4" t="s">
        <v>33</v>
      </c>
      <c r="E4" t="s">
        <v>7</v>
      </c>
      <c r="F4">
        <v>2</v>
      </c>
      <c r="G4">
        <v>2.4686046441034026</v>
      </c>
      <c r="H4" t="s">
        <v>33</v>
      </c>
      <c r="I4" t="s">
        <v>7</v>
      </c>
      <c r="J4">
        <v>2</v>
      </c>
      <c r="K4">
        <v>2.4686046441034026</v>
      </c>
      <c r="L4" t="s">
        <v>33</v>
      </c>
      <c r="M4" t="s">
        <v>7</v>
      </c>
      <c r="N4">
        <v>2</v>
      </c>
      <c r="O4">
        <v>2.4686046441034026</v>
      </c>
      <c r="P4" t="s">
        <v>33</v>
      </c>
      <c r="Q4" t="s">
        <v>7</v>
      </c>
      <c r="R4">
        <v>2</v>
      </c>
      <c r="S4">
        <v>2.4686046441034026</v>
      </c>
      <c r="T4" t="s">
        <v>33</v>
      </c>
      <c r="U4" t="s">
        <v>7</v>
      </c>
      <c r="V4">
        <v>2</v>
      </c>
      <c r="W4">
        <v>2.4686046441034026</v>
      </c>
      <c r="X4" t="s">
        <v>33</v>
      </c>
    </row>
    <row r="5" spans="1:24" x14ac:dyDescent="0.2">
      <c r="A5" t="s">
        <v>7</v>
      </c>
      <c r="B5">
        <v>3</v>
      </c>
      <c r="C5">
        <v>5.919734078075761</v>
      </c>
      <c r="D5" t="s">
        <v>34</v>
      </c>
      <c r="E5" t="s">
        <v>7</v>
      </c>
      <c r="F5">
        <v>3</v>
      </c>
      <c r="G5">
        <v>5.919734078075761</v>
      </c>
      <c r="H5" t="s">
        <v>34</v>
      </c>
      <c r="I5" t="s">
        <v>7</v>
      </c>
      <c r="J5">
        <v>3</v>
      </c>
      <c r="K5">
        <v>5.919734078075761</v>
      </c>
      <c r="L5" t="s">
        <v>34</v>
      </c>
      <c r="M5" t="s">
        <v>7</v>
      </c>
      <c r="N5">
        <v>3</v>
      </c>
      <c r="O5">
        <v>5.919734078075761</v>
      </c>
      <c r="P5" t="s">
        <v>34</v>
      </c>
      <c r="Q5" t="s">
        <v>7</v>
      </c>
      <c r="R5">
        <v>3</v>
      </c>
      <c r="S5">
        <v>5.919734078075761</v>
      </c>
      <c r="T5" t="s">
        <v>34</v>
      </c>
      <c r="U5" t="s">
        <v>7</v>
      </c>
      <c r="V5">
        <v>3</v>
      </c>
      <c r="W5">
        <v>5.919734078075761</v>
      </c>
      <c r="X5" t="s">
        <v>34</v>
      </c>
    </row>
    <row r="6" spans="1:24" x14ac:dyDescent="0.2">
      <c r="A6" t="s">
        <v>7</v>
      </c>
      <c r="B6">
        <v>4</v>
      </c>
      <c r="C6">
        <v>6.4465039336508205</v>
      </c>
      <c r="D6" t="s">
        <v>35</v>
      </c>
      <c r="E6" t="s">
        <v>7</v>
      </c>
      <c r="F6">
        <v>4</v>
      </c>
      <c r="G6">
        <v>6.4465039336508205</v>
      </c>
      <c r="H6" t="s">
        <v>35</v>
      </c>
      <c r="I6" t="s">
        <v>7</v>
      </c>
      <c r="J6">
        <v>4</v>
      </c>
      <c r="K6">
        <v>6.4465039336508205</v>
      </c>
      <c r="L6" t="s">
        <v>35</v>
      </c>
      <c r="M6" t="s">
        <v>7</v>
      </c>
      <c r="N6">
        <v>4</v>
      </c>
      <c r="O6">
        <v>6.4465039336508205</v>
      </c>
      <c r="P6" t="s">
        <v>35</v>
      </c>
      <c r="Q6" t="s">
        <v>7</v>
      </c>
      <c r="R6">
        <v>4</v>
      </c>
      <c r="S6">
        <v>6.4465039336508205</v>
      </c>
      <c r="T6" t="s">
        <v>35</v>
      </c>
      <c r="U6" t="s">
        <v>7</v>
      </c>
      <c r="V6">
        <v>4</v>
      </c>
      <c r="W6">
        <v>6.4465039336508205</v>
      </c>
      <c r="X6" t="s">
        <v>35</v>
      </c>
    </row>
    <row r="7" spans="1:24" x14ac:dyDescent="0.2">
      <c r="A7" t="s">
        <v>7</v>
      </c>
      <c r="B7">
        <v>5</v>
      </c>
      <c r="C7">
        <v>10.603230144530942</v>
      </c>
      <c r="D7" t="s">
        <v>36</v>
      </c>
      <c r="E7" t="s">
        <v>7</v>
      </c>
      <c r="F7">
        <v>5</v>
      </c>
      <c r="G7">
        <v>10.603230144530942</v>
      </c>
      <c r="H7" t="s">
        <v>36</v>
      </c>
      <c r="I7" t="s">
        <v>7</v>
      </c>
      <c r="J7">
        <v>5</v>
      </c>
      <c r="K7">
        <v>10.603230144530942</v>
      </c>
      <c r="L7" t="s">
        <v>36</v>
      </c>
      <c r="M7" t="s">
        <v>7</v>
      </c>
      <c r="N7">
        <v>5</v>
      </c>
      <c r="O7">
        <v>10.603230144530942</v>
      </c>
      <c r="P7" t="s">
        <v>36</v>
      </c>
      <c r="Q7" t="s">
        <v>7</v>
      </c>
      <c r="R7">
        <v>5</v>
      </c>
      <c r="S7">
        <v>10.603230144530942</v>
      </c>
      <c r="T7" t="s">
        <v>36</v>
      </c>
      <c r="U7" t="s">
        <v>7</v>
      </c>
      <c r="V7">
        <v>5</v>
      </c>
      <c r="W7">
        <v>10.603230144530942</v>
      </c>
      <c r="X7" t="s">
        <v>36</v>
      </c>
    </row>
    <row r="8" spans="1:24" x14ac:dyDescent="0.2">
      <c r="A8" t="s">
        <v>7</v>
      </c>
      <c r="B8">
        <v>6</v>
      </c>
      <c r="C8">
        <v>11.762101344672413</v>
      </c>
      <c r="D8" t="s">
        <v>37</v>
      </c>
      <c r="E8" t="s">
        <v>7</v>
      </c>
      <c r="F8">
        <v>6</v>
      </c>
      <c r="G8">
        <v>11.762101344672413</v>
      </c>
      <c r="H8" t="s">
        <v>37</v>
      </c>
      <c r="I8" t="s">
        <v>7</v>
      </c>
      <c r="J8">
        <v>6</v>
      </c>
      <c r="K8">
        <v>11.762101344672413</v>
      </c>
      <c r="L8" t="s">
        <v>37</v>
      </c>
      <c r="M8" t="s">
        <v>7</v>
      </c>
      <c r="N8">
        <v>6</v>
      </c>
      <c r="O8">
        <v>11.762101344672413</v>
      </c>
      <c r="P8" t="s">
        <v>37</v>
      </c>
      <c r="Q8" t="s">
        <v>7</v>
      </c>
      <c r="R8">
        <v>6</v>
      </c>
      <c r="S8">
        <v>11.762101344672413</v>
      </c>
      <c r="T8" t="s">
        <v>37</v>
      </c>
      <c r="U8" t="s">
        <v>7</v>
      </c>
      <c r="V8">
        <v>6</v>
      </c>
      <c r="W8">
        <v>11.762101344672413</v>
      </c>
      <c r="X8" t="s">
        <v>37</v>
      </c>
    </row>
    <row r="9" spans="1:24" x14ac:dyDescent="0.2">
      <c r="A9" t="s">
        <v>7</v>
      </c>
      <c r="B9">
        <v>7</v>
      </c>
      <c r="C9">
        <v>12.78121248343848</v>
      </c>
      <c r="D9" t="s">
        <v>38</v>
      </c>
      <c r="E9" t="s">
        <v>7</v>
      </c>
      <c r="F9">
        <v>7</v>
      </c>
      <c r="G9">
        <v>12.78121248343848</v>
      </c>
      <c r="H9" t="s">
        <v>38</v>
      </c>
      <c r="I9" t="s">
        <v>7</v>
      </c>
      <c r="J9">
        <v>7</v>
      </c>
      <c r="K9">
        <v>12.78121248343848</v>
      </c>
      <c r="L9" t="s">
        <v>38</v>
      </c>
      <c r="M9" t="s">
        <v>7</v>
      </c>
      <c r="N9">
        <v>7</v>
      </c>
      <c r="O9">
        <v>12.78121248343848</v>
      </c>
      <c r="P9" t="s">
        <v>38</v>
      </c>
      <c r="Q9" t="s">
        <v>7</v>
      </c>
      <c r="R9">
        <v>7</v>
      </c>
      <c r="S9">
        <v>12.78121248343848</v>
      </c>
      <c r="T9" t="s">
        <v>38</v>
      </c>
      <c r="U9" t="s">
        <v>7</v>
      </c>
      <c r="V9">
        <v>7</v>
      </c>
      <c r="W9">
        <v>12.78121248343848</v>
      </c>
      <c r="X9" t="s">
        <v>38</v>
      </c>
    </row>
    <row r="10" spans="1:24" x14ac:dyDescent="0.2">
      <c r="A10" t="s">
        <v>7</v>
      </c>
      <c r="B10">
        <v>8</v>
      </c>
      <c r="C10">
        <v>14.584601379564248</v>
      </c>
      <c r="D10" t="s">
        <v>39</v>
      </c>
      <c r="E10" t="s">
        <v>7</v>
      </c>
      <c r="F10">
        <v>8</v>
      </c>
      <c r="G10">
        <v>14.584601379564248</v>
      </c>
      <c r="H10" t="s">
        <v>39</v>
      </c>
      <c r="I10" t="s">
        <v>7</v>
      </c>
      <c r="J10">
        <v>8</v>
      </c>
      <c r="K10">
        <v>14.584601379564248</v>
      </c>
      <c r="L10" t="s">
        <v>39</v>
      </c>
      <c r="M10" t="s">
        <v>7</v>
      </c>
      <c r="N10">
        <v>8</v>
      </c>
      <c r="O10">
        <v>14.584601379564248</v>
      </c>
      <c r="P10" t="s">
        <v>39</v>
      </c>
      <c r="Q10" t="s">
        <v>7</v>
      </c>
      <c r="R10">
        <v>8</v>
      </c>
      <c r="S10">
        <v>14.584601379564248</v>
      </c>
      <c r="T10" t="s">
        <v>39</v>
      </c>
      <c r="U10" t="s">
        <v>7</v>
      </c>
      <c r="V10">
        <v>8</v>
      </c>
      <c r="W10">
        <v>14.584601379564248</v>
      </c>
      <c r="X10" t="s">
        <v>39</v>
      </c>
    </row>
    <row r="11" spans="1:24" x14ac:dyDescent="0.2">
      <c r="A11" t="s">
        <v>7</v>
      </c>
      <c r="B11">
        <v>9</v>
      </c>
      <c r="C11">
        <v>15.233638872361304</v>
      </c>
      <c r="D11" t="s">
        <v>40</v>
      </c>
      <c r="E11" t="s">
        <v>7</v>
      </c>
      <c r="F11">
        <v>9</v>
      </c>
      <c r="G11">
        <v>15.233638872361304</v>
      </c>
      <c r="H11" t="s">
        <v>91</v>
      </c>
      <c r="I11" t="s">
        <v>7</v>
      </c>
      <c r="J11">
        <v>9</v>
      </c>
      <c r="K11">
        <v>15.233638872361304</v>
      </c>
      <c r="L11" t="s">
        <v>91</v>
      </c>
      <c r="M11" t="s">
        <v>7</v>
      </c>
      <c r="N11">
        <v>9</v>
      </c>
      <c r="O11">
        <v>15.233638872361304</v>
      </c>
      <c r="P11" t="s">
        <v>91</v>
      </c>
      <c r="Q11" t="s">
        <v>7</v>
      </c>
      <c r="R11">
        <v>9</v>
      </c>
      <c r="S11">
        <v>15.233638872361304</v>
      </c>
      <c r="T11" t="s">
        <v>91</v>
      </c>
      <c r="U11" t="s">
        <v>7</v>
      </c>
      <c r="V11">
        <v>9</v>
      </c>
      <c r="W11">
        <v>15.233638872361304</v>
      </c>
      <c r="X11" t="s">
        <v>91</v>
      </c>
    </row>
    <row r="12" spans="1:24" x14ac:dyDescent="0.2">
      <c r="A12" t="s">
        <v>7</v>
      </c>
      <c r="B12">
        <v>10</v>
      </c>
      <c r="C12">
        <v>3.8653706690849612</v>
      </c>
      <c r="D12" t="s">
        <v>41</v>
      </c>
      <c r="E12" t="s">
        <v>7</v>
      </c>
      <c r="F12">
        <v>10</v>
      </c>
      <c r="G12">
        <v>3.8653706690849612</v>
      </c>
      <c r="H12" t="s">
        <v>41</v>
      </c>
      <c r="I12" t="s">
        <v>7</v>
      </c>
      <c r="J12">
        <v>10</v>
      </c>
      <c r="K12">
        <v>3.8653706690849612</v>
      </c>
      <c r="L12" t="s">
        <v>41</v>
      </c>
      <c r="M12" t="s">
        <v>7</v>
      </c>
      <c r="N12">
        <v>10</v>
      </c>
      <c r="O12">
        <v>3.8653706690849612</v>
      </c>
      <c r="P12" t="s">
        <v>41</v>
      </c>
      <c r="Q12" t="s">
        <v>7</v>
      </c>
      <c r="R12">
        <v>10</v>
      </c>
      <c r="S12">
        <v>3.8653706690849612</v>
      </c>
      <c r="T12" t="s">
        <v>41</v>
      </c>
      <c r="U12" t="s">
        <v>7</v>
      </c>
      <c r="V12">
        <v>10</v>
      </c>
      <c r="W12">
        <v>3.8653706690849612</v>
      </c>
      <c r="X12" t="s">
        <v>41</v>
      </c>
    </row>
    <row r="13" spans="1:24" x14ac:dyDescent="0.2">
      <c r="A13" t="s">
        <v>7</v>
      </c>
      <c r="B13">
        <v>11</v>
      </c>
      <c r="C13">
        <v>1.5967547644449904</v>
      </c>
      <c r="D13" t="s">
        <v>42</v>
      </c>
      <c r="E13" t="s">
        <v>7</v>
      </c>
      <c r="F13">
        <v>11</v>
      </c>
      <c r="G13">
        <v>1.5967547644449904</v>
      </c>
      <c r="H13" t="s">
        <v>42</v>
      </c>
      <c r="I13" t="s">
        <v>7</v>
      </c>
      <c r="J13">
        <v>11</v>
      </c>
      <c r="K13">
        <v>1.5967547644449904</v>
      </c>
      <c r="L13" t="s">
        <v>42</v>
      </c>
      <c r="M13" t="s">
        <v>7</v>
      </c>
      <c r="N13">
        <v>11</v>
      </c>
      <c r="O13">
        <v>1.5967547644449904</v>
      </c>
      <c r="P13" t="s">
        <v>107</v>
      </c>
      <c r="Q13" t="s">
        <v>7</v>
      </c>
      <c r="R13">
        <v>11</v>
      </c>
      <c r="S13">
        <v>1.5967547644449904</v>
      </c>
      <c r="T13" t="s">
        <v>42</v>
      </c>
      <c r="U13" t="s">
        <v>7</v>
      </c>
      <c r="V13">
        <v>11</v>
      </c>
      <c r="W13">
        <v>1.5967547644449904</v>
      </c>
      <c r="X13" t="s">
        <v>42</v>
      </c>
    </row>
    <row r="14" spans="1:24" x14ac:dyDescent="0.2">
      <c r="A14" t="s">
        <v>7</v>
      </c>
      <c r="B14">
        <v>12</v>
      </c>
      <c r="C14">
        <v>5.7030807862849819</v>
      </c>
      <c r="D14" t="s">
        <v>43</v>
      </c>
      <c r="E14" t="s">
        <v>7</v>
      </c>
      <c r="F14">
        <v>12</v>
      </c>
      <c r="G14">
        <v>5.7030807862849819</v>
      </c>
      <c r="H14" t="s">
        <v>43</v>
      </c>
      <c r="I14" t="s">
        <v>7</v>
      </c>
      <c r="J14">
        <v>12</v>
      </c>
      <c r="K14">
        <v>5.7030807862849819</v>
      </c>
      <c r="L14" t="s">
        <v>43</v>
      </c>
      <c r="M14" t="s">
        <v>7</v>
      </c>
      <c r="N14">
        <v>12</v>
      </c>
      <c r="O14">
        <v>5.7030807862849819</v>
      </c>
      <c r="P14" t="s">
        <v>43</v>
      </c>
      <c r="Q14" t="s">
        <v>7</v>
      </c>
      <c r="R14">
        <v>12</v>
      </c>
      <c r="S14">
        <v>5.7030807862849819</v>
      </c>
      <c r="T14" t="s">
        <v>43</v>
      </c>
      <c r="U14" t="s">
        <v>7</v>
      </c>
      <c r="V14">
        <v>12</v>
      </c>
      <c r="W14">
        <v>5.7030807862849819</v>
      </c>
      <c r="X14" t="s">
        <v>43</v>
      </c>
    </row>
    <row r="15" spans="1:24" x14ac:dyDescent="0.2">
      <c r="A15" t="s">
        <v>7</v>
      </c>
      <c r="B15">
        <v>13</v>
      </c>
      <c r="C15">
        <v>6.1421743275947556</v>
      </c>
      <c r="D15" t="s">
        <v>44</v>
      </c>
      <c r="E15" t="s">
        <v>7</v>
      </c>
      <c r="F15">
        <v>13</v>
      </c>
      <c r="G15">
        <v>6.1421743275947556</v>
      </c>
      <c r="H15" t="s">
        <v>92</v>
      </c>
      <c r="I15" t="s">
        <v>7</v>
      </c>
      <c r="J15">
        <v>13</v>
      </c>
      <c r="K15">
        <v>6.1421743275947556</v>
      </c>
      <c r="L15" t="s">
        <v>44</v>
      </c>
      <c r="M15" t="s">
        <v>7</v>
      </c>
      <c r="N15">
        <v>13</v>
      </c>
      <c r="O15">
        <v>6.1421743275947556</v>
      </c>
      <c r="P15" t="s">
        <v>44</v>
      </c>
      <c r="Q15" t="s">
        <v>7</v>
      </c>
      <c r="R15">
        <v>13</v>
      </c>
      <c r="S15">
        <v>6.1421743275947556</v>
      </c>
      <c r="T15" t="s">
        <v>44</v>
      </c>
      <c r="U15" t="s">
        <v>7</v>
      </c>
      <c r="V15">
        <v>13</v>
      </c>
      <c r="W15">
        <v>6.1421743275947556</v>
      </c>
      <c r="X15" t="s">
        <v>44</v>
      </c>
    </row>
    <row r="16" spans="1:24" x14ac:dyDescent="0.2">
      <c r="A16" t="s">
        <v>7</v>
      </c>
      <c r="B16">
        <v>14</v>
      </c>
      <c r="C16">
        <v>9.9917474201690499</v>
      </c>
      <c r="D16" t="s">
        <v>45</v>
      </c>
      <c r="E16" t="s">
        <v>7</v>
      </c>
      <c r="F16">
        <v>14</v>
      </c>
      <c r="G16">
        <v>9.9917474201690499</v>
      </c>
      <c r="H16" t="s">
        <v>45</v>
      </c>
      <c r="I16" t="s">
        <v>7</v>
      </c>
      <c r="J16">
        <v>14</v>
      </c>
      <c r="K16">
        <v>9.9917474201690499</v>
      </c>
      <c r="L16" t="s">
        <v>45</v>
      </c>
      <c r="M16" t="s">
        <v>7</v>
      </c>
      <c r="N16">
        <v>14</v>
      </c>
      <c r="O16">
        <v>9.9917474201690499</v>
      </c>
      <c r="P16" t="s">
        <v>45</v>
      </c>
      <c r="Q16" t="s">
        <v>7</v>
      </c>
      <c r="R16">
        <v>14</v>
      </c>
      <c r="S16">
        <v>9.9917474201690499</v>
      </c>
      <c r="T16" t="s">
        <v>45</v>
      </c>
      <c r="U16" t="s">
        <v>7</v>
      </c>
      <c r="V16">
        <v>14</v>
      </c>
      <c r="W16">
        <v>9.9917474201690499</v>
      </c>
      <c r="X16" t="s">
        <v>45</v>
      </c>
    </row>
    <row r="17" spans="1:24" x14ac:dyDescent="0.2">
      <c r="A17" t="s">
        <v>7</v>
      </c>
      <c r="B17">
        <v>15</v>
      </c>
      <c r="C17">
        <v>11.654812174579609</v>
      </c>
      <c r="D17" t="s">
        <v>46</v>
      </c>
      <c r="E17" t="s">
        <v>7</v>
      </c>
      <c r="F17">
        <v>15</v>
      </c>
      <c r="G17">
        <v>11.654812174579609</v>
      </c>
      <c r="H17" t="s">
        <v>46</v>
      </c>
      <c r="I17" t="s">
        <v>7</v>
      </c>
      <c r="J17">
        <v>15</v>
      </c>
      <c r="K17">
        <v>11.654812174579609</v>
      </c>
      <c r="L17" t="s">
        <v>46</v>
      </c>
      <c r="M17" t="s">
        <v>7</v>
      </c>
      <c r="N17">
        <v>15</v>
      </c>
      <c r="O17">
        <v>11.654812174579609</v>
      </c>
      <c r="P17" t="s">
        <v>46</v>
      </c>
      <c r="Q17" t="s">
        <v>7</v>
      </c>
      <c r="R17">
        <v>15</v>
      </c>
      <c r="S17">
        <v>11.654812174579609</v>
      </c>
      <c r="T17" t="s">
        <v>46</v>
      </c>
      <c r="U17" t="s">
        <v>7</v>
      </c>
      <c r="V17">
        <v>15</v>
      </c>
      <c r="W17">
        <v>11.654812174579609</v>
      </c>
      <c r="X17" t="s">
        <v>46</v>
      </c>
    </row>
    <row r="18" spans="1:24" x14ac:dyDescent="0.2">
      <c r="A18" t="s">
        <v>7</v>
      </c>
      <c r="B18">
        <v>16</v>
      </c>
      <c r="C18">
        <v>12.146065880600695</v>
      </c>
      <c r="D18" t="s">
        <v>47</v>
      </c>
      <c r="E18" t="s">
        <v>7</v>
      </c>
      <c r="F18">
        <v>16</v>
      </c>
      <c r="G18">
        <v>12.146065880600695</v>
      </c>
      <c r="H18" t="s">
        <v>47</v>
      </c>
      <c r="I18" t="s">
        <v>7</v>
      </c>
      <c r="J18">
        <v>16</v>
      </c>
      <c r="K18">
        <v>12.146065880600695</v>
      </c>
      <c r="L18" t="s">
        <v>47</v>
      </c>
      <c r="M18" t="s">
        <v>7</v>
      </c>
      <c r="N18">
        <v>16</v>
      </c>
      <c r="O18">
        <v>12.146065880600695</v>
      </c>
      <c r="P18" t="s">
        <v>47</v>
      </c>
      <c r="Q18" t="s">
        <v>7</v>
      </c>
      <c r="R18">
        <v>16</v>
      </c>
      <c r="S18">
        <v>12.146065880600695</v>
      </c>
      <c r="T18" t="s">
        <v>47</v>
      </c>
      <c r="U18" t="s">
        <v>7</v>
      </c>
      <c r="V18">
        <v>16</v>
      </c>
      <c r="W18">
        <v>12.146065880600695</v>
      </c>
      <c r="X18" t="s">
        <v>47</v>
      </c>
    </row>
    <row r="19" spans="1:24" x14ac:dyDescent="0.2">
      <c r="A19" t="s">
        <v>7</v>
      </c>
      <c r="B19">
        <v>17</v>
      </c>
      <c r="C19">
        <v>17.213043481069217</v>
      </c>
      <c r="D19" t="s">
        <v>48</v>
      </c>
      <c r="E19" t="s">
        <v>7</v>
      </c>
      <c r="F19">
        <v>17</v>
      </c>
      <c r="G19">
        <v>17.213043481069217</v>
      </c>
      <c r="H19" t="s">
        <v>93</v>
      </c>
      <c r="I19" t="s">
        <v>7</v>
      </c>
      <c r="J19">
        <v>17</v>
      </c>
      <c r="K19">
        <v>17.213043481069217</v>
      </c>
      <c r="L19" t="s">
        <v>93</v>
      </c>
      <c r="M19" t="s">
        <v>7</v>
      </c>
      <c r="N19">
        <v>17</v>
      </c>
      <c r="O19">
        <v>17.213043481069217</v>
      </c>
      <c r="P19" t="s">
        <v>93</v>
      </c>
      <c r="Q19" t="s">
        <v>7</v>
      </c>
      <c r="R19">
        <v>17</v>
      </c>
      <c r="S19">
        <v>17.213043481069217</v>
      </c>
      <c r="T19" t="s">
        <v>93</v>
      </c>
      <c r="U19" t="s">
        <v>7</v>
      </c>
      <c r="V19">
        <v>17</v>
      </c>
      <c r="W19">
        <v>17.213043481069217</v>
      </c>
      <c r="X19" t="s">
        <v>93</v>
      </c>
    </row>
    <row r="20" spans="1:24" x14ac:dyDescent="0.2">
      <c r="A20" t="s">
        <v>7</v>
      </c>
      <c r="B20">
        <v>18</v>
      </c>
      <c r="C20">
        <v>18.242845117797476</v>
      </c>
      <c r="D20" t="s">
        <v>49</v>
      </c>
      <c r="E20" t="s">
        <v>7</v>
      </c>
      <c r="F20">
        <v>18</v>
      </c>
      <c r="G20">
        <v>18.242845117797476</v>
      </c>
      <c r="H20" t="s">
        <v>49</v>
      </c>
      <c r="I20" t="s">
        <v>7</v>
      </c>
      <c r="J20">
        <v>18</v>
      </c>
      <c r="K20">
        <v>18.242845117797476</v>
      </c>
      <c r="L20" t="s">
        <v>49</v>
      </c>
      <c r="M20" t="s">
        <v>7</v>
      </c>
      <c r="N20">
        <v>18</v>
      </c>
      <c r="O20">
        <v>18.242845117797476</v>
      </c>
      <c r="P20" t="s">
        <v>49</v>
      </c>
      <c r="Q20" t="s">
        <v>7</v>
      </c>
      <c r="R20">
        <v>18</v>
      </c>
      <c r="S20">
        <v>18.242845117797476</v>
      </c>
      <c r="T20" t="s">
        <v>49</v>
      </c>
      <c r="U20" t="s">
        <v>7</v>
      </c>
      <c r="V20">
        <v>18</v>
      </c>
      <c r="W20">
        <v>18.242845117797476</v>
      </c>
      <c r="X20" t="s">
        <v>49</v>
      </c>
    </row>
    <row r="21" spans="1:24" x14ac:dyDescent="0.2">
      <c r="A21" t="s">
        <v>7</v>
      </c>
      <c r="B21">
        <v>19</v>
      </c>
      <c r="C21">
        <v>19.351535274872145</v>
      </c>
      <c r="D21" t="s">
        <v>50</v>
      </c>
      <c r="E21" t="s">
        <v>7</v>
      </c>
      <c r="F21">
        <v>19</v>
      </c>
      <c r="G21">
        <v>19.351535274872145</v>
      </c>
      <c r="H21" t="s">
        <v>50</v>
      </c>
      <c r="I21" t="s">
        <v>7</v>
      </c>
      <c r="J21">
        <v>19</v>
      </c>
      <c r="K21">
        <v>19.351535274872145</v>
      </c>
      <c r="L21" t="s">
        <v>50</v>
      </c>
      <c r="M21" t="s">
        <v>7</v>
      </c>
      <c r="N21">
        <v>19</v>
      </c>
      <c r="O21">
        <v>19.351535274872145</v>
      </c>
      <c r="P21" t="s">
        <v>50</v>
      </c>
      <c r="Q21" t="s">
        <v>7</v>
      </c>
      <c r="R21">
        <v>19</v>
      </c>
      <c r="S21">
        <v>19.351535274872145</v>
      </c>
      <c r="T21" t="s">
        <v>50</v>
      </c>
      <c r="U21" t="s">
        <v>7</v>
      </c>
      <c r="V21">
        <v>19</v>
      </c>
      <c r="W21">
        <v>19.351535274872145</v>
      </c>
      <c r="X21" t="s">
        <v>50</v>
      </c>
    </row>
    <row r="22" spans="1:24" x14ac:dyDescent="0.2">
      <c r="A22" t="s">
        <v>7</v>
      </c>
      <c r="B22">
        <v>20</v>
      </c>
      <c r="C22">
        <v>20.553196568680878</v>
      </c>
      <c r="D22" t="s">
        <v>51</v>
      </c>
      <c r="E22" t="s">
        <v>7</v>
      </c>
      <c r="F22">
        <v>20</v>
      </c>
      <c r="G22">
        <v>20.553196568680878</v>
      </c>
      <c r="H22" t="s">
        <v>51</v>
      </c>
      <c r="I22" t="s">
        <v>7</v>
      </c>
      <c r="J22">
        <v>20</v>
      </c>
      <c r="K22">
        <v>20.553196568680878</v>
      </c>
      <c r="L22" t="s">
        <v>102</v>
      </c>
      <c r="M22" t="s">
        <v>7</v>
      </c>
      <c r="N22">
        <v>20</v>
      </c>
      <c r="O22">
        <v>20.553196568680878</v>
      </c>
      <c r="P22" t="s">
        <v>51</v>
      </c>
      <c r="Q22" t="s">
        <v>7</v>
      </c>
      <c r="R22">
        <v>20</v>
      </c>
      <c r="S22">
        <v>20.553196568680878</v>
      </c>
      <c r="T22" t="s">
        <v>51</v>
      </c>
      <c r="U22" t="s">
        <v>7</v>
      </c>
      <c r="V22">
        <v>20</v>
      </c>
      <c r="W22">
        <v>20.553196568680878</v>
      </c>
      <c r="X22" t="s">
        <v>51</v>
      </c>
    </row>
    <row r="23" spans="1:24" x14ac:dyDescent="0.2">
      <c r="A23" t="s">
        <v>7</v>
      </c>
      <c r="B23">
        <v>21</v>
      </c>
      <c r="C23">
        <v>24.696163139745355</v>
      </c>
      <c r="D23" t="s">
        <v>52</v>
      </c>
      <c r="E23" t="s">
        <v>7</v>
      </c>
      <c r="F23">
        <v>21</v>
      </c>
      <c r="G23">
        <v>24.696163139745355</v>
      </c>
      <c r="H23" t="s">
        <v>52</v>
      </c>
      <c r="I23" t="s">
        <v>7</v>
      </c>
      <c r="J23">
        <v>21</v>
      </c>
      <c r="K23">
        <v>24.696163139745355</v>
      </c>
      <c r="L23" t="s">
        <v>52</v>
      </c>
      <c r="M23" t="s">
        <v>7</v>
      </c>
      <c r="N23">
        <v>21</v>
      </c>
      <c r="O23">
        <v>24.696163139745355</v>
      </c>
      <c r="P23" t="s">
        <v>52</v>
      </c>
      <c r="Q23" t="s">
        <v>7</v>
      </c>
      <c r="R23">
        <v>21</v>
      </c>
      <c r="S23">
        <v>24.696163139745355</v>
      </c>
      <c r="T23" t="s">
        <v>52</v>
      </c>
      <c r="U23" t="s">
        <v>7</v>
      </c>
      <c r="V23">
        <v>21</v>
      </c>
      <c r="W23">
        <v>24.696163139745355</v>
      </c>
      <c r="X23" t="s">
        <v>52</v>
      </c>
    </row>
    <row r="24" spans="1:24" x14ac:dyDescent="0.2">
      <c r="A24" t="s">
        <v>7</v>
      </c>
      <c r="B24">
        <v>22</v>
      </c>
      <c r="C24">
        <v>25.393770135233581</v>
      </c>
      <c r="D24" t="s">
        <v>53</v>
      </c>
      <c r="E24" t="s">
        <v>7</v>
      </c>
      <c r="F24">
        <v>22</v>
      </c>
      <c r="G24">
        <v>25.393770135233581</v>
      </c>
      <c r="H24" t="s">
        <v>94</v>
      </c>
      <c r="I24" t="s">
        <v>7</v>
      </c>
      <c r="J24">
        <v>22</v>
      </c>
      <c r="K24">
        <v>25.393770135233581</v>
      </c>
      <c r="L24" t="s">
        <v>94</v>
      </c>
      <c r="M24" t="s">
        <v>7</v>
      </c>
      <c r="N24">
        <v>22</v>
      </c>
      <c r="O24">
        <v>25.393770135233581</v>
      </c>
      <c r="P24" t="s">
        <v>94</v>
      </c>
      <c r="Q24" t="s">
        <v>7</v>
      </c>
      <c r="R24">
        <v>22</v>
      </c>
      <c r="S24">
        <v>25.393770135233581</v>
      </c>
      <c r="T24" t="s">
        <v>94</v>
      </c>
      <c r="U24" t="s">
        <v>7</v>
      </c>
      <c r="V24">
        <v>22</v>
      </c>
      <c r="W24">
        <v>25.393770135233581</v>
      </c>
      <c r="X24" t="s">
        <v>94</v>
      </c>
    </row>
    <row r="25" spans="1:24" x14ac:dyDescent="0.2">
      <c r="A25" t="s">
        <v>7</v>
      </c>
      <c r="B25">
        <v>23</v>
      </c>
      <c r="C25">
        <v>31.451528775381757</v>
      </c>
      <c r="D25" t="s">
        <v>54</v>
      </c>
      <c r="E25" t="s">
        <v>7</v>
      </c>
      <c r="F25">
        <v>23</v>
      </c>
      <c r="G25">
        <v>31.451528775381757</v>
      </c>
      <c r="H25" t="s">
        <v>54</v>
      </c>
      <c r="I25" t="s">
        <v>7</v>
      </c>
      <c r="J25">
        <v>23</v>
      </c>
      <c r="K25">
        <v>31.451528775381757</v>
      </c>
      <c r="L25" t="s">
        <v>54</v>
      </c>
      <c r="M25" t="s">
        <v>7</v>
      </c>
      <c r="N25">
        <v>23</v>
      </c>
      <c r="O25">
        <v>31.451528775381757</v>
      </c>
      <c r="P25" t="s">
        <v>54</v>
      </c>
      <c r="Q25" t="s">
        <v>7</v>
      </c>
      <c r="R25">
        <v>23</v>
      </c>
      <c r="S25">
        <v>31.451528775381757</v>
      </c>
      <c r="T25" t="s">
        <v>54</v>
      </c>
      <c r="U25" t="s">
        <v>7</v>
      </c>
      <c r="V25">
        <v>23</v>
      </c>
      <c r="W25">
        <v>31.451528775381757</v>
      </c>
      <c r="X25" t="s">
        <v>54</v>
      </c>
    </row>
    <row r="26" spans="1:24" x14ac:dyDescent="0.2">
      <c r="A26" t="s">
        <v>7</v>
      </c>
      <c r="B26">
        <v>24</v>
      </c>
      <c r="C26">
        <v>32.612272304573857</v>
      </c>
      <c r="D26" t="s">
        <v>55</v>
      </c>
      <c r="E26" t="s">
        <v>7</v>
      </c>
      <c r="F26">
        <v>24</v>
      </c>
      <c r="G26">
        <v>32.612272304573857</v>
      </c>
      <c r="H26" t="s">
        <v>55</v>
      </c>
      <c r="I26" t="s">
        <v>7</v>
      </c>
      <c r="J26">
        <v>24</v>
      </c>
      <c r="K26">
        <v>32.612272304573857</v>
      </c>
      <c r="L26" t="s">
        <v>55</v>
      </c>
      <c r="M26" t="s">
        <v>7</v>
      </c>
      <c r="N26">
        <v>24</v>
      </c>
      <c r="O26">
        <v>32.612272304573857</v>
      </c>
      <c r="P26" t="s">
        <v>55</v>
      </c>
      <c r="Q26" t="s">
        <v>7</v>
      </c>
      <c r="R26">
        <v>24</v>
      </c>
      <c r="S26">
        <v>32.612272304573857</v>
      </c>
      <c r="T26" t="s">
        <v>55</v>
      </c>
      <c r="U26" t="s">
        <v>7</v>
      </c>
      <c r="V26">
        <v>24</v>
      </c>
      <c r="W26">
        <v>32.612272304573857</v>
      </c>
      <c r="X26" t="s">
        <v>55</v>
      </c>
    </row>
    <row r="27" spans="1:24" x14ac:dyDescent="0.2">
      <c r="A27" t="s">
        <v>7</v>
      </c>
      <c r="B27">
        <v>25</v>
      </c>
      <c r="C27">
        <v>28.641693795520744</v>
      </c>
      <c r="D27" t="s">
        <v>56</v>
      </c>
      <c r="E27" t="s">
        <v>7</v>
      </c>
      <c r="F27">
        <v>25</v>
      </c>
      <c r="G27">
        <v>28.641693795520744</v>
      </c>
      <c r="H27" t="s">
        <v>56</v>
      </c>
      <c r="I27" t="s">
        <v>7</v>
      </c>
      <c r="J27">
        <v>25</v>
      </c>
      <c r="K27">
        <v>28.641693795520744</v>
      </c>
      <c r="L27" t="s">
        <v>56</v>
      </c>
      <c r="M27" t="s">
        <v>7</v>
      </c>
      <c r="N27">
        <v>25</v>
      </c>
      <c r="O27">
        <v>28.641693795520744</v>
      </c>
      <c r="P27" t="s">
        <v>108</v>
      </c>
      <c r="Q27" t="s">
        <v>7</v>
      </c>
      <c r="R27">
        <v>25</v>
      </c>
      <c r="S27">
        <v>28.641693795520744</v>
      </c>
      <c r="T27" t="s">
        <v>56</v>
      </c>
      <c r="U27" t="s">
        <v>7</v>
      </c>
      <c r="V27">
        <v>25</v>
      </c>
      <c r="W27">
        <v>28.641693795520744</v>
      </c>
      <c r="X27" t="s">
        <v>56</v>
      </c>
    </row>
    <row r="28" spans="1:24" x14ac:dyDescent="0.2">
      <c r="A28" t="s">
        <v>7</v>
      </c>
      <c r="B28">
        <v>26</v>
      </c>
      <c r="C28">
        <v>19.621925515569949</v>
      </c>
      <c r="D28" t="s">
        <v>57</v>
      </c>
      <c r="E28" t="s">
        <v>7</v>
      </c>
      <c r="F28">
        <v>26</v>
      </c>
      <c r="G28">
        <v>19.621925515569949</v>
      </c>
      <c r="H28" t="s">
        <v>57</v>
      </c>
      <c r="I28" t="s">
        <v>7</v>
      </c>
      <c r="J28">
        <v>26</v>
      </c>
      <c r="K28">
        <v>19.621925515569949</v>
      </c>
      <c r="L28" t="s">
        <v>57</v>
      </c>
      <c r="M28" t="s">
        <v>7</v>
      </c>
      <c r="N28">
        <v>26</v>
      </c>
      <c r="O28">
        <v>19.621925515569949</v>
      </c>
      <c r="P28" t="s">
        <v>57</v>
      </c>
      <c r="Q28" t="s">
        <v>7</v>
      </c>
      <c r="R28">
        <v>26</v>
      </c>
      <c r="S28">
        <v>19.621925515569949</v>
      </c>
      <c r="T28" t="s">
        <v>57</v>
      </c>
      <c r="U28" t="s">
        <v>7</v>
      </c>
      <c r="V28">
        <v>26</v>
      </c>
      <c r="W28">
        <v>19.621925515569949</v>
      </c>
      <c r="X28" t="s">
        <v>57</v>
      </c>
    </row>
    <row r="29" spans="1:24" x14ac:dyDescent="0.2">
      <c r="A29" t="s">
        <v>7</v>
      </c>
      <c r="B29">
        <v>27</v>
      </c>
      <c r="C29">
        <v>17.523176569844875</v>
      </c>
      <c r="D29" t="s">
        <v>58</v>
      </c>
      <c r="E29" t="s">
        <v>7</v>
      </c>
      <c r="F29">
        <v>27</v>
      </c>
      <c r="G29">
        <v>17.523176569844875</v>
      </c>
      <c r="H29" t="s">
        <v>95</v>
      </c>
      <c r="I29" t="s">
        <v>7</v>
      </c>
      <c r="J29">
        <v>27</v>
      </c>
      <c r="K29">
        <v>17.523176569844875</v>
      </c>
      <c r="L29" t="s">
        <v>95</v>
      </c>
      <c r="M29" t="s">
        <v>7</v>
      </c>
      <c r="N29">
        <v>27</v>
      </c>
      <c r="O29">
        <v>17.523176569844875</v>
      </c>
      <c r="P29" t="s">
        <v>95</v>
      </c>
      <c r="Q29" t="s">
        <v>7</v>
      </c>
      <c r="R29">
        <v>27</v>
      </c>
      <c r="S29">
        <v>17.523176569844875</v>
      </c>
      <c r="T29" t="s">
        <v>95</v>
      </c>
      <c r="U29" t="s">
        <v>7</v>
      </c>
      <c r="V29">
        <v>27</v>
      </c>
      <c r="W29">
        <v>17.523176569844875</v>
      </c>
      <c r="X29" t="s">
        <v>95</v>
      </c>
    </row>
    <row r="30" spans="1:24" x14ac:dyDescent="0.2">
      <c r="A30" t="s">
        <v>7</v>
      </c>
      <c r="B30">
        <v>28</v>
      </c>
      <c r="C30">
        <v>24.730927518476118</v>
      </c>
      <c r="D30" t="s">
        <v>59</v>
      </c>
      <c r="E30" t="s">
        <v>7</v>
      </c>
      <c r="F30">
        <v>28</v>
      </c>
      <c r="G30">
        <v>24.730927518476118</v>
      </c>
      <c r="H30" t="s">
        <v>59</v>
      </c>
      <c r="I30" t="s">
        <v>7</v>
      </c>
      <c r="J30">
        <v>28</v>
      </c>
      <c r="K30">
        <v>24.730927518476118</v>
      </c>
      <c r="L30" t="s">
        <v>59</v>
      </c>
      <c r="M30" t="s">
        <v>7</v>
      </c>
      <c r="N30">
        <v>28</v>
      </c>
      <c r="O30">
        <v>24.730927518476118</v>
      </c>
      <c r="P30" t="s">
        <v>59</v>
      </c>
      <c r="Q30" t="s">
        <v>7</v>
      </c>
      <c r="R30">
        <v>28</v>
      </c>
      <c r="S30">
        <v>24.730927518476118</v>
      </c>
      <c r="T30" t="s">
        <v>59</v>
      </c>
      <c r="U30" t="s">
        <v>7</v>
      </c>
      <c r="V30">
        <v>28</v>
      </c>
      <c r="W30">
        <v>24.730927518476118</v>
      </c>
      <c r="X30" t="s">
        <v>59</v>
      </c>
    </row>
    <row r="31" spans="1:24" x14ac:dyDescent="0.2">
      <c r="A31" t="s">
        <v>7</v>
      </c>
      <c r="B31">
        <v>29</v>
      </c>
      <c r="C31">
        <v>30.93981412452472</v>
      </c>
      <c r="D31" t="s">
        <v>60</v>
      </c>
      <c r="E31" t="s">
        <v>7</v>
      </c>
      <c r="F31">
        <v>29</v>
      </c>
      <c r="G31">
        <v>30.93981412452472</v>
      </c>
      <c r="H31" t="s">
        <v>60</v>
      </c>
      <c r="I31" t="s">
        <v>7</v>
      </c>
      <c r="J31">
        <v>29</v>
      </c>
      <c r="K31">
        <v>30.93981412452472</v>
      </c>
      <c r="L31" t="s">
        <v>60</v>
      </c>
      <c r="M31" t="s">
        <v>7</v>
      </c>
      <c r="N31">
        <v>29</v>
      </c>
      <c r="O31">
        <v>30.93981412452472</v>
      </c>
      <c r="P31" t="s">
        <v>60</v>
      </c>
      <c r="Q31" t="s">
        <v>7</v>
      </c>
      <c r="R31">
        <v>29</v>
      </c>
      <c r="S31">
        <v>30.93981412452472</v>
      </c>
      <c r="T31" t="s">
        <v>60</v>
      </c>
      <c r="U31" t="s">
        <v>7</v>
      </c>
      <c r="V31">
        <v>29</v>
      </c>
      <c r="W31">
        <v>30.93981412452472</v>
      </c>
      <c r="X31" t="s">
        <v>112</v>
      </c>
    </row>
    <row r="32" spans="1:24" x14ac:dyDescent="0.2">
      <c r="A32" t="s">
        <v>7</v>
      </c>
      <c r="B32">
        <v>30</v>
      </c>
      <c r="C32">
        <v>28.242737963833928</v>
      </c>
      <c r="D32" t="s">
        <v>61</v>
      </c>
      <c r="E32" t="s">
        <v>7</v>
      </c>
      <c r="F32">
        <v>30</v>
      </c>
      <c r="G32">
        <v>28.242737963833928</v>
      </c>
      <c r="H32" t="s">
        <v>61</v>
      </c>
      <c r="I32" t="s">
        <v>7</v>
      </c>
      <c r="J32">
        <v>30</v>
      </c>
      <c r="K32">
        <v>28.242737963833928</v>
      </c>
      <c r="L32" t="s">
        <v>61</v>
      </c>
      <c r="M32" t="s">
        <v>7</v>
      </c>
      <c r="N32">
        <v>30</v>
      </c>
      <c r="O32">
        <v>28.242737963833928</v>
      </c>
      <c r="P32" t="s">
        <v>61</v>
      </c>
      <c r="Q32" t="s">
        <v>7</v>
      </c>
      <c r="R32">
        <v>30</v>
      </c>
      <c r="S32">
        <v>28.242737963833928</v>
      </c>
      <c r="T32" t="s">
        <v>111</v>
      </c>
      <c r="U32" t="s">
        <v>7</v>
      </c>
      <c r="V32">
        <v>30</v>
      </c>
      <c r="W32">
        <v>28.242737963833928</v>
      </c>
      <c r="X32" t="s">
        <v>61</v>
      </c>
    </row>
    <row r="33" spans="1:24" x14ac:dyDescent="0.2">
      <c r="A33" t="s">
        <v>7</v>
      </c>
      <c r="B33">
        <v>31</v>
      </c>
      <c r="C33">
        <v>33.863507144501099</v>
      </c>
      <c r="D33" t="s">
        <v>62</v>
      </c>
      <c r="E33" t="s">
        <v>7</v>
      </c>
      <c r="F33">
        <v>31</v>
      </c>
      <c r="G33">
        <v>33.863507144501099</v>
      </c>
      <c r="H33" t="s">
        <v>62</v>
      </c>
      <c r="I33" t="s">
        <v>7</v>
      </c>
      <c r="J33">
        <v>31</v>
      </c>
      <c r="K33">
        <v>33.863507144501099</v>
      </c>
      <c r="L33" t="s">
        <v>62</v>
      </c>
      <c r="M33" t="s">
        <v>7</v>
      </c>
      <c r="N33">
        <v>31</v>
      </c>
      <c r="O33">
        <v>33.863507144501099</v>
      </c>
      <c r="P33" t="s">
        <v>62</v>
      </c>
      <c r="Q33" t="s">
        <v>7</v>
      </c>
      <c r="R33">
        <v>31</v>
      </c>
      <c r="S33">
        <v>33.863507144501099</v>
      </c>
      <c r="T33" t="s">
        <v>62</v>
      </c>
      <c r="U33" t="s">
        <v>7</v>
      </c>
      <c r="V33">
        <v>31</v>
      </c>
      <c r="W33">
        <v>33.863507144501099</v>
      </c>
      <c r="X33" t="s">
        <v>62</v>
      </c>
    </row>
    <row r="34" spans="1:24" x14ac:dyDescent="0.2">
      <c r="A34" t="s">
        <v>7</v>
      </c>
      <c r="B34">
        <v>32</v>
      </c>
      <c r="C34">
        <v>39.194035437587843</v>
      </c>
      <c r="D34" t="s">
        <v>63</v>
      </c>
      <c r="E34" t="s">
        <v>7</v>
      </c>
      <c r="F34">
        <v>32</v>
      </c>
      <c r="G34">
        <v>39.194035437587843</v>
      </c>
      <c r="H34" t="s">
        <v>63</v>
      </c>
      <c r="I34" t="s">
        <v>7</v>
      </c>
      <c r="J34">
        <v>32</v>
      </c>
      <c r="K34">
        <v>39.194035437587843</v>
      </c>
      <c r="L34" t="s">
        <v>63</v>
      </c>
      <c r="M34" t="s">
        <v>7</v>
      </c>
      <c r="N34">
        <v>32</v>
      </c>
      <c r="O34">
        <v>39.194035437587843</v>
      </c>
      <c r="P34" t="s">
        <v>63</v>
      </c>
      <c r="Q34" t="s">
        <v>7</v>
      </c>
      <c r="R34">
        <v>32</v>
      </c>
      <c r="S34">
        <v>39.194035437587843</v>
      </c>
      <c r="T34" t="s">
        <v>63</v>
      </c>
      <c r="U34" t="s">
        <v>7</v>
      </c>
      <c r="V34">
        <v>32</v>
      </c>
      <c r="W34">
        <v>39.194035437587843</v>
      </c>
      <c r="X34" t="s">
        <v>63</v>
      </c>
    </row>
    <row r="35" spans="1:24" x14ac:dyDescent="0.2">
      <c r="A35" t="s">
        <v>7</v>
      </c>
      <c r="B35">
        <v>33</v>
      </c>
      <c r="C35">
        <v>47.701790695414282</v>
      </c>
      <c r="D35" t="s">
        <v>64</v>
      </c>
      <c r="E35" t="s">
        <v>7</v>
      </c>
      <c r="F35">
        <v>33</v>
      </c>
      <c r="G35">
        <v>47.701790695414282</v>
      </c>
      <c r="H35" t="s">
        <v>64</v>
      </c>
      <c r="I35" t="s">
        <v>7</v>
      </c>
      <c r="J35">
        <v>33</v>
      </c>
      <c r="K35">
        <v>47.701790695414282</v>
      </c>
      <c r="L35" t="s">
        <v>64</v>
      </c>
      <c r="M35" t="s">
        <v>7</v>
      </c>
      <c r="N35">
        <v>33</v>
      </c>
      <c r="O35">
        <v>47.701790695414282</v>
      </c>
      <c r="P35" t="s">
        <v>64</v>
      </c>
      <c r="Q35" t="s">
        <v>7</v>
      </c>
      <c r="R35">
        <v>33</v>
      </c>
      <c r="S35">
        <v>47.701790695414282</v>
      </c>
      <c r="T35" t="s">
        <v>64</v>
      </c>
      <c r="U35" t="s">
        <v>7</v>
      </c>
      <c r="V35">
        <v>33</v>
      </c>
      <c r="W35">
        <v>47.701790695414282</v>
      </c>
      <c r="X35" t="s">
        <v>64</v>
      </c>
    </row>
    <row r="36" spans="1:24" x14ac:dyDescent="0.2">
      <c r="A36" t="s">
        <v>7</v>
      </c>
      <c r="B36">
        <v>34</v>
      </c>
      <c r="C36">
        <v>44.969250850687807</v>
      </c>
      <c r="D36" t="s">
        <v>65</v>
      </c>
      <c r="E36" t="s">
        <v>7</v>
      </c>
      <c r="F36">
        <v>34</v>
      </c>
      <c r="G36">
        <v>44.969250850687807</v>
      </c>
      <c r="H36" t="s">
        <v>65</v>
      </c>
      <c r="I36" t="s">
        <v>7</v>
      </c>
      <c r="J36">
        <v>34</v>
      </c>
      <c r="K36">
        <v>44.969250850687807</v>
      </c>
      <c r="L36" t="s">
        <v>65</v>
      </c>
      <c r="M36" t="s">
        <v>7</v>
      </c>
      <c r="N36">
        <v>34</v>
      </c>
      <c r="O36">
        <v>44.969250850687807</v>
      </c>
      <c r="P36" t="s">
        <v>109</v>
      </c>
      <c r="Q36" t="s">
        <v>7</v>
      </c>
      <c r="R36">
        <v>34</v>
      </c>
      <c r="S36">
        <v>44.969250850687807</v>
      </c>
      <c r="T36" t="s">
        <v>65</v>
      </c>
      <c r="U36" t="s">
        <v>7</v>
      </c>
      <c r="V36">
        <v>34</v>
      </c>
      <c r="W36">
        <v>44.969250850687807</v>
      </c>
      <c r="X36" t="s">
        <v>109</v>
      </c>
    </row>
    <row r="37" spans="1:24" x14ac:dyDescent="0.2">
      <c r="A37" t="s">
        <v>7</v>
      </c>
      <c r="B37">
        <v>35</v>
      </c>
      <c r="C37">
        <v>37.018430216502836</v>
      </c>
      <c r="D37" t="s">
        <v>66</v>
      </c>
      <c r="E37" t="s">
        <v>7</v>
      </c>
      <c r="F37">
        <v>35</v>
      </c>
      <c r="G37">
        <v>37.018430216502836</v>
      </c>
      <c r="H37" t="s">
        <v>66</v>
      </c>
      <c r="I37" t="s">
        <v>7</v>
      </c>
      <c r="J37">
        <v>35</v>
      </c>
      <c r="K37">
        <v>37.018430216502836</v>
      </c>
      <c r="L37" t="s">
        <v>66</v>
      </c>
      <c r="M37" t="s">
        <v>7</v>
      </c>
      <c r="N37">
        <v>35</v>
      </c>
      <c r="O37">
        <v>37.018430216502836</v>
      </c>
      <c r="P37" t="s">
        <v>110</v>
      </c>
      <c r="Q37" t="s">
        <v>7</v>
      </c>
      <c r="R37">
        <v>35</v>
      </c>
      <c r="S37">
        <v>37.018430216502836</v>
      </c>
      <c r="T37" t="s">
        <v>110</v>
      </c>
      <c r="U37" t="s">
        <v>7</v>
      </c>
      <c r="V37">
        <v>35</v>
      </c>
      <c r="W37">
        <v>37.018430216502836</v>
      </c>
      <c r="X37" t="s">
        <v>66</v>
      </c>
    </row>
    <row r="38" spans="1:24" x14ac:dyDescent="0.2">
      <c r="A38" t="s">
        <v>7</v>
      </c>
      <c r="B38">
        <v>36</v>
      </c>
      <c r="C38">
        <v>37.277156896238267</v>
      </c>
      <c r="D38" t="s">
        <v>67</v>
      </c>
      <c r="E38" t="s">
        <v>7</v>
      </c>
      <c r="F38">
        <v>36</v>
      </c>
      <c r="G38">
        <v>37.277156896238267</v>
      </c>
      <c r="H38" t="s">
        <v>67</v>
      </c>
      <c r="I38" t="s">
        <v>7</v>
      </c>
      <c r="J38">
        <v>36</v>
      </c>
      <c r="K38">
        <v>37.277156896238267</v>
      </c>
      <c r="L38" t="s">
        <v>67</v>
      </c>
      <c r="M38" t="s">
        <v>7</v>
      </c>
      <c r="N38">
        <v>36</v>
      </c>
      <c r="O38">
        <v>37.277156896238267</v>
      </c>
      <c r="P38" t="s">
        <v>67</v>
      </c>
      <c r="Q38" t="s">
        <v>7</v>
      </c>
      <c r="R38">
        <v>36</v>
      </c>
      <c r="S38">
        <v>37.277156896238267</v>
      </c>
      <c r="T38" t="s">
        <v>67</v>
      </c>
      <c r="U38" t="s">
        <v>7</v>
      </c>
      <c r="V38">
        <v>36</v>
      </c>
      <c r="W38">
        <v>37.277156896238267</v>
      </c>
      <c r="X38" t="s">
        <v>67</v>
      </c>
    </row>
    <row r="39" spans="1:24" x14ac:dyDescent="0.2">
      <c r="A39" t="s">
        <v>7</v>
      </c>
      <c r="B39">
        <v>37</v>
      </c>
      <c r="C39">
        <v>36.275540405865087</v>
      </c>
      <c r="D39" t="s">
        <v>68</v>
      </c>
      <c r="E39" t="s">
        <v>7</v>
      </c>
      <c r="F39">
        <v>37</v>
      </c>
      <c r="G39">
        <v>36.275540405865087</v>
      </c>
      <c r="H39" t="s">
        <v>68</v>
      </c>
      <c r="I39" t="s">
        <v>7</v>
      </c>
      <c r="J39">
        <v>37</v>
      </c>
      <c r="K39">
        <v>36.275540405865087</v>
      </c>
      <c r="L39" t="s">
        <v>103</v>
      </c>
      <c r="M39" t="s">
        <v>7</v>
      </c>
      <c r="N39">
        <v>37</v>
      </c>
      <c r="O39">
        <v>36.275540405865087</v>
      </c>
      <c r="P39" t="s">
        <v>68</v>
      </c>
      <c r="Q39" t="s">
        <v>7</v>
      </c>
      <c r="R39">
        <v>37</v>
      </c>
      <c r="S39">
        <v>36.275540405865087</v>
      </c>
      <c r="T39" t="s">
        <v>68</v>
      </c>
      <c r="U39" t="s">
        <v>7</v>
      </c>
      <c r="V39">
        <v>37</v>
      </c>
      <c r="W39">
        <v>36.275540405865087</v>
      </c>
      <c r="X39" t="s">
        <v>68</v>
      </c>
    </row>
    <row r="40" spans="1:24" x14ac:dyDescent="0.2">
      <c r="A40" t="s">
        <v>7</v>
      </c>
      <c r="B40">
        <v>38</v>
      </c>
      <c r="C40">
        <v>42.094688805842523</v>
      </c>
      <c r="D40" t="s">
        <v>69</v>
      </c>
      <c r="E40" t="s">
        <v>7</v>
      </c>
      <c r="F40">
        <v>38</v>
      </c>
      <c r="G40">
        <v>42.094688805842523</v>
      </c>
      <c r="H40" t="s">
        <v>69</v>
      </c>
      <c r="I40" t="s">
        <v>7</v>
      </c>
      <c r="J40">
        <v>38</v>
      </c>
      <c r="K40">
        <v>42.094688805842523</v>
      </c>
      <c r="L40" t="s">
        <v>69</v>
      </c>
      <c r="M40" t="s">
        <v>7</v>
      </c>
      <c r="N40">
        <v>38</v>
      </c>
      <c r="O40">
        <v>42.094688805842523</v>
      </c>
      <c r="P40" t="s">
        <v>69</v>
      </c>
      <c r="Q40" t="s">
        <v>7</v>
      </c>
      <c r="R40">
        <v>38</v>
      </c>
      <c r="S40">
        <v>42.094688805842523</v>
      </c>
      <c r="T40" t="s">
        <v>69</v>
      </c>
      <c r="U40" t="s">
        <v>7</v>
      </c>
      <c r="V40">
        <v>38</v>
      </c>
      <c r="W40">
        <v>42.094688805842523</v>
      </c>
      <c r="X40" t="s">
        <v>69</v>
      </c>
    </row>
    <row r="41" spans="1:24" x14ac:dyDescent="0.2">
      <c r="A41" t="s">
        <v>7</v>
      </c>
      <c r="B41">
        <v>39</v>
      </c>
      <c r="C41">
        <v>42.391486317036389</v>
      </c>
      <c r="D41" t="s">
        <v>70</v>
      </c>
      <c r="E41" t="s">
        <v>7</v>
      </c>
      <c r="F41">
        <v>39</v>
      </c>
      <c r="G41">
        <v>42.391486317036389</v>
      </c>
      <c r="H41" t="s">
        <v>70</v>
      </c>
      <c r="I41" t="s">
        <v>7</v>
      </c>
      <c r="J41">
        <v>39</v>
      </c>
      <c r="K41">
        <v>42.391486317036389</v>
      </c>
      <c r="L41" t="s">
        <v>70</v>
      </c>
      <c r="M41" t="s">
        <v>7</v>
      </c>
      <c r="N41">
        <v>39</v>
      </c>
      <c r="O41">
        <v>42.391486317036389</v>
      </c>
      <c r="P41" t="s">
        <v>70</v>
      </c>
      <c r="Q41" t="s">
        <v>7</v>
      </c>
      <c r="R41">
        <v>39</v>
      </c>
      <c r="S41">
        <v>42.391486317036389</v>
      </c>
      <c r="T41" t="s">
        <v>70</v>
      </c>
      <c r="U41" t="s">
        <v>7</v>
      </c>
      <c r="V41">
        <v>39</v>
      </c>
      <c r="W41">
        <v>42.391486317036389</v>
      </c>
      <c r="X41" t="s">
        <v>113</v>
      </c>
    </row>
    <row r="42" spans="1:24" x14ac:dyDescent="0.2">
      <c r="A42" t="s">
        <v>7</v>
      </c>
      <c r="B42">
        <v>40</v>
      </c>
      <c r="C42">
        <v>47.565052225411719</v>
      </c>
      <c r="D42" t="s">
        <v>71</v>
      </c>
      <c r="E42" t="s">
        <v>7</v>
      </c>
      <c r="F42">
        <v>40</v>
      </c>
      <c r="G42">
        <v>47.565052225411719</v>
      </c>
      <c r="H42" t="s">
        <v>71</v>
      </c>
      <c r="I42" t="s">
        <v>7</v>
      </c>
      <c r="J42">
        <v>40</v>
      </c>
      <c r="K42">
        <v>47.565052225411719</v>
      </c>
      <c r="L42" t="s">
        <v>71</v>
      </c>
      <c r="M42" t="s">
        <v>7</v>
      </c>
      <c r="N42">
        <v>40</v>
      </c>
      <c r="O42">
        <v>47.565052225411719</v>
      </c>
      <c r="P42" t="s">
        <v>71</v>
      </c>
      <c r="Q42" t="s">
        <v>7</v>
      </c>
      <c r="R42">
        <v>40</v>
      </c>
      <c r="S42">
        <v>47.565052225411719</v>
      </c>
      <c r="T42" t="s">
        <v>71</v>
      </c>
      <c r="U42" t="s">
        <v>7</v>
      </c>
      <c r="V42">
        <v>40</v>
      </c>
      <c r="W42">
        <v>47.565052225411719</v>
      </c>
      <c r="X42" t="s">
        <v>71</v>
      </c>
    </row>
    <row r="43" spans="1:24" x14ac:dyDescent="0.2">
      <c r="A43" t="s">
        <v>7</v>
      </c>
      <c r="B43">
        <v>41</v>
      </c>
      <c r="C43">
        <v>46.458709807040435</v>
      </c>
      <c r="D43" t="s">
        <v>72</v>
      </c>
      <c r="E43" t="s">
        <v>7</v>
      </c>
      <c r="F43">
        <v>41</v>
      </c>
      <c r="G43">
        <v>46.458709807040435</v>
      </c>
      <c r="H43" t="s">
        <v>72</v>
      </c>
      <c r="I43" t="s">
        <v>7</v>
      </c>
      <c r="J43">
        <v>41</v>
      </c>
      <c r="K43">
        <v>46.458709807040435</v>
      </c>
      <c r="L43" t="s">
        <v>72</v>
      </c>
      <c r="M43" t="s">
        <v>7</v>
      </c>
      <c r="N43">
        <v>41</v>
      </c>
      <c r="O43">
        <v>46.458709807040435</v>
      </c>
      <c r="P43" t="s">
        <v>72</v>
      </c>
      <c r="Q43" t="s">
        <v>7</v>
      </c>
      <c r="R43">
        <v>41</v>
      </c>
      <c r="S43">
        <v>46.458709807040435</v>
      </c>
      <c r="T43" t="s">
        <v>72</v>
      </c>
      <c r="U43" t="s">
        <v>7</v>
      </c>
      <c r="V43">
        <v>41</v>
      </c>
      <c r="W43">
        <v>46.458709807040435</v>
      </c>
      <c r="X43" t="s">
        <v>72</v>
      </c>
    </row>
    <row r="44" spans="1:24" x14ac:dyDescent="0.2">
      <c r="A44" t="s">
        <v>7</v>
      </c>
      <c r="B44">
        <v>42</v>
      </c>
      <c r="C44">
        <v>50.843261813142469</v>
      </c>
      <c r="D44" t="s">
        <v>73</v>
      </c>
      <c r="E44" t="s">
        <v>7</v>
      </c>
      <c r="F44">
        <v>42</v>
      </c>
      <c r="G44">
        <v>50.843261813142469</v>
      </c>
      <c r="H44" t="s">
        <v>73</v>
      </c>
      <c r="I44" t="s">
        <v>7</v>
      </c>
      <c r="J44">
        <v>42</v>
      </c>
      <c r="K44">
        <v>50.843261813142469</v>
      </c>
      <c r="L44" t="s">
        <v>73</v>
      </c>
      <c r="M44" t="s">
        <v>7</v>
      </c>
      <c r="N44">
        <v>42</v>
      </c>
      <c r="O44">
        <v>50.843261813142469</v>
      </c>
      <c r="P44" t="s">
        <v>73</v>
      </c>
      <c r="Q44" t="s">
        <v>7</v>
      </c>
      <c r="R44">
        <v>42</v>
      </c>
      <c r="S44">
        <v>50.843261813142469</v>
      </c>
      <c r="T44" t="s">
        <v>73</v>
      </c>
      <c r="U44" t="s">
        <v>7</v>
      </c>
      <c r="V44">
        <v>42</v>
      </c>
      <c r="W44">
        <v>50.843261813142469</v>
      </c>
      <c r="X44" t="s">
        <v>73</v>
      </c>
    </row>
    <row r="45" spans="1:24" x14ac:dyDescent="0.2">
      <c r="A45" t="s">
        <v>7</v>
      </c>
      <c r="B45">
        <v>43</v>
      </c>
      <c r="C45">
        <v>56.919201137837156</v>
      </c>
      <c r="D45" t="s">
        <v>74</v>
      </c>
      <c r="E45" t="s">
        <v>7</v>
      </c>
      <c r="F45">
        <v>43</v>
      </c>
      <c r="G45">
        <v>56.919201137837156</v>
      </c>
      <c r="H45" t="s">
        <v>74</v>
      </c>
      <c r="I45" t="s">
        <v>7</v>
      </c>
      <c r="J45">
        <v>43</v>
      </c>
      <c r="K45">
        <v>56.919201137837156</v>
      </c>
      <c r="L45" t="s">
        <v>74</v>
      </c>
      <c r="M45" t="s">
        <v>7</v>
      </c>
      <c r="N45">
        <v>43</v>
      </c>
      <c r="O45">
        <v>56.919201137837156</v>
      </c>
      <c r="P45" t="s">
        <v>74</v>
      </c>
      <c r="Q45" t="s">
        <v>7</v>
      </c>
      <c r="R45">
        <v>43</v>
      </c>
      <c r="S45">
        <v>56.919201137837156</v>
      </c>
      <c r="T45" t="s">
        <v>74</v>
      </c>
      <c r="U45" t="s">
        <v>7</v>
      </c>
      <c r="V45">
        <v>43</v>
      </c>
      <c r="W45">
        <v>56.919201137837156</v>
      </c>
      <c r="X45" t="s">
        <v>74</v>
      </c>
    </row>
    <row r="46" spans="1:24" x14ac:dyDescent="0.2">
      <c r="A46" t="s">
        <v>7</v>
      </c>
      <c r="B46">
        <v>44</v>
      </c>
      <c r="C46">
        <v>57.640314447072207</v>
      </c>
      <c r="D46" t="s">
        <v>75</v>
      </c>
      <c r="E46" t="s">
        <v>7</v>
      </c>
      <c r="F46">
        <v>44</v>
      </c>
      <c r="G46">
        <v>57.640314447072207</v>
      </c>
      <c r="H46" t="s">
        <v>96</v>
      </c>
      <c r="I46" t="s">
        <v>7</v>
      </c>
      <c r="J46">
        <v>44</v>
      </c>
      <c r="K46">
        <v>57.640314447072207</v>
      </c>
      <c r="L46" t="s">
        <v>96</v>
      </c>
      <c r="M46" t="s">
        <v>7</v>
      </c>
      <c r="N46">
        <v>44</v>
      </c>
      <c r="O46">
        <v>57.640314447072207</v>
      </c>
      <c r="P46" t="s">
        <v>96</v>
      </c>
      <c r="Q46" t="s">
        <v>7</v>
      </c>
      <c r="R46">
        <v>44</v>
      </c>
      <c r="S46">
        <v>57.640314447072207</v>
      </c>
      <c r="T46" t="s">
        <v>96</v>
      </c>
      <c r="U46" t="s">
        <v>7</v>
      </c>
      <c r="V46">
        <v>44</v>
      </c>
      <c r="W46">
        <v>57.640314447072207</v>
      </c>
      <c r="X46" t="s">
        <v>96</v>
      </c>
    </row>
    <row r="47" spans="1:24" x14ac:dyDescent="0.2">
      <c r="A47" t="s">
        <v>7</v>
      </c>
      <c r="B47">
        <v>45</v>
      </c>
      <c r="C47">
        <v>61.983855951793437</v>
      </c>
      <c r="D47" t="s">
        <v>76</v>
      </c>
      <c r="E47" t="s">
        <v>7</v>
      </c>
      <c r="F47">
        <v>45</v>
      </c>
      <c r="G47">
        <v>61.983855951793437</v>
      </c>
      <c r="H47" t="s">
        <v>76</v>
      </c>
      <c r="I47" t="s">
        <v>7</v>
      </c>
      <c r="J47">
        <v>45</v>
      </c>
      <c r="K47">
        <v>61.983855951793437</v>
      </c>
      <c r="L47" t="s">
        <v>76</v>
      </c>
      <c r="M47" t="s">
        <v>7</v>
      </c>
      <c r="N47">
        <v>45</v>
      </c>
      <c r="O47">
        <v>61.983855951793437</v>
      </c>
      <c r="P47" t="s">
        <v>76</v>
      </c>
      <c r="Q47" t="s">
        <v>7</v>
      </c>
      <c r="R47">
        <v>45</v>
      </c>
      <c r="S47">
        <v>61.983855951793437</v>
      </c>
      <c r="T47" t="s">
        <v>76</v>
      </c>
      <c r="U47" t="s">
        <v>7</v>
      </c>
      <c r="V47">
        <v>45</v>
      </c>
      <c r="W47">
        <v>61.983855951793437</v>
      </c>
      <c r="X47" t="s">
        <v>76</v>
      </c>
    </row>
    <row r="48" spans="1:24" x14ac:dyDescent="0.2">
      <c r="A48" t="s">
        <v>7</v>
      </c>
      <c r="B48">
        <v>46</v>
      </c>
      <c r="C48">
        <v>63.689390968111674</v>
      </c>
      <c r="D48" t="s">
        <v>77</v>
      </c>
      <c r="E48" t="s">
        <v>7</v>
      </c>
      <c r="F48">
        <v>46</v>
      </c>
      <c r="G48">
        <v>63.689390968111674</v>
      </c>
      <c r="H48" t="s">
        <v>77</v>
      </c>
      <c r="I48" t="s">
        <v>7</v>
      </c>
      <c r="J48">
        <v>46</v>
      </c>
      <c r="K48">
        <v>63.689390968111674</v>
      </c>
      <c r="L48" t="s">
        <v>77</v>
      </c>
      <c r="M48" t="s">
        <v>7</v>
      </c>
      <c r="N48">
        <v>46</v>
      </c>
      <c r="O48">
        <v>63.689390968111674</v>
      </c>
      <c r="P48" t="s">
        <v>77</v>
      </c>
      <c r="Q48" t="s">
        <v>7</v>
      </c>
      <c r="R48">
        <v>46</v>
      </c>
      <c r="S48">
        <v>63.689390968111674</v>
      </c>
      <c r="T48" t="s">
        <v>77</v>
      </c>
      <c r="U48" t="s">
        <v>7</v>
      </c>
      <c r="V48">
        <v>46</v>
      </c>
      <c r="W48">
        <v>63.689390968111674</v>
      </c>
      <c r="X48" t="s">
        <v>77</v>
      </c>
    </row>
    <row r="49" spans="1:24" x14ac:dyDescent="0.2">
      <c r="A49" t="s">
        <v>7</v>
      </c>
      <c r="B49">
        <v>47</v>
      </c>
      <c r="C49">
        <v>69.631232131817498</v>
      </c>
      <c r="D49" t="s">
        <v>78</v>
      </c>
      <c r="E49" t="s">
        <v>7</v>
      </c>
      <c r="F49">
        <v>47</v>
      </c>
      <c r="G49">
        <v>69.631232131817498</v>
      </c>
      <c r="H49" t="s">
        <v>97</v>
      </c>
      <c r="I49" t="s">
        <v>7</v>
      </c>
      <c r="J49">
        <v>47</v>
      </c>
      <c r="K49">
        <v>69.631232131817498</v>
      </c>
      <c r="L49" t="s">
        <v>97</v>
      </c>
      <c r="M49" t="s">
        <v>7</v>
      </c>
      <c r="N49">
        <v>47</v>
      </c>
      <c r="O49">
        <v>69.631232131817498</v>
      </c>
      <c r="P49" t="s">
        <v>97</v>
      </c>
      <c r="Q49" t="s">
        <v>7</v>
      </c>
      <c r="R49">
        <v>47</v>
      </c>
      <c r="S49">
        <v>69.631232131817498</v>
      </c>
      <c r="T49" t="s">
        <v>97</v>
      </c>
      <c r="U49" t="s">
        <v>7</v>
      </c>
      <c r="V49">
        <v>47</v>
      </c>
      <c r="W49">
        <v>69.631232131817498</v>
      </c>
      <c r="X49" t="s">
        <v>97</v>
      </c>
    </row>
    <row r="50" spans="1:24" x14ac:dyDescent="0.2">
      <c r="A50" t="s">
        <v>7</v>
      </c>
      <c r="B50">
        <v>48</v>
      </c>
      <c r="C50">
        <v>70.649121104457961</v>
      </c>
      <c r="D50" t="s">
        <v>79</v>
      </c>
      <c r="E50" t="s">
        <v>7</v>
      </c>
      <c r="F50">
        <v>48</v>
      </c>
      <c r="G50">
        <v>70.649121104457961</v>
      </c>
      <c r="H50" t="s">
        <v>79</v>
      </c>
      <c r="I50" t="s">
        <v>7</v>
      </c>
      <c r="J50">
        <v>48</v>
      </c>
      <c r="K50">
        <v>70.649121104457961</v>
      </c>
      <c r="L50" t="s">
        <v>79</v>
      </c>
      <c r="M50" t="s">
        <v>7</v>
      </c>
      <c r="N50">
        <v>48</v>
      </c>
      <c r="O50">
        <v>70.649121104457961</v>
      </c>
      <c r="P50" t="s">
        <v>79</v>
      </c>
      <c r="Q50" t="s">
        <v>7</v>
      </c>
      <c r="R50">
        <v>48</v>
      </c>
      <c r="S50">
        <v>70.649121104457961</v>
      </c>
      <c r="T50" t="s">
        <v>79</v>
      </c>
      <c r="U50" t="s">
        <v>7</v>
      </c>
      <c r="V50">
        <v>48</v>
      </c>
      <c r="W50">
        <v>70.649121104457961</v>
      </c>
      <c r="X50" t="s">
        <v>114</v>
      </c>
    </row>
    <row r="51" spans="1:24" x14ac:dyDescent="0.2">
      <c r="A51" t="s">
        <v>7</v>
      </c>
      <c r="B51">
        <v>49</v>
      </c>
      <c r="C51">
        <v>64.853478432702985</v>
      </c>
      <c r="D51" t="s">
        <v>80</v>
      </c>
      <c r="E51" t="s">
        <v>7</v>
      </c>
      <c r="F51">
        <v>49</v>
      </c>
      <c r="G51">
        <v>64.853478432702985</v>
      </c>
      <c r="H51" t="s">
        <v>98</v>
      </c>
      <c r="I51" t="s">
        <v>7</v>
      </c>
      <c r="J51">
        <v>49</v>
      </c>
      <c r="K51">
        <v>64.853478432702985</v>
      </c>
      <c r="L51" t="s">
        <v>80</v>
      </c>
      <c r="M51" t="s">
        <v>7</v>
      </c>
      <c r="N51">
        <v>49</v>
      </c>
      <c r="O51">
        <v>64.853478432702985</v>
      </c>
      <c r="P51" t="s">
        <v>80</v>
      </c>
      <c r="Q51" t="s">
        <v>7</v>
      </c>
      <c r="R51">
        <v>49</v>
      </c>
      <c r="S51">
        <v>64.853478432702985</v>
      </c>
      <c r="T51" t="s">
        <v>80</v>
      </c>
      <c r="U51" t="s">
        <v>7</v>
      </c>
      <c r="V51">
        <v>49</v>
      </c>
      <c r="W51">
        <v>64.853478432702985</v>
      </c>
      <c r="X51" t="s">
        <v>80</v>
      </c>
    </row>
    <row r="52" spans="1:24" x14ac:dyDescent="0.2">
      <c r="A52" t="s">
        <v>7</v>
      </c>
      <c r="B52">
        <v>50</v>
      </c>
      <c r="C52">
        <v>67.409450407924481</v>
      </c>
      <c r="D52" t="s">
        <v>81</v>
      </c>
      <c r="E52" t="s">
        <v>7</v>
      </c>
      <c r="F52">
        <v>50</v>
      </c>
      <c r="G52">
        <v>67.409450407924481</v>
      </c>
      <c r="H52" t="s">
        <v>99</v>
      </c>
      <c r="I52" t="s">
        <v>7</v>
      </c>
      <c r="J52">
        <v>50</v>
      </c>
      <c r="K52">
        <v>67.409450407924481</v>
      </c>
      <c r="L52" t="s">
        <v>99</v>
      </c>
      <c r="M52" t="s">
        <v>7</v>
      </c>
      <c r="N52">
        <v>50</v>
      </c>
      <c r="O52">
        <v>67.409450407924481</v>
      </c>
      <c r="P52" t="s">
        <v>99</v>
      </c>
      <c r="Q52" t="s">
        <v>7</v>
      </c>
      <c r="R52">
        <v>50</v>
      </c>
      <c r="S52">
        <v>67.409450407924481</v>
      </c>
      <c r="T52" t="s">
        <v>81</v>
      </c>
      <c r="U52" t="s">
        <v>7</v>
      </c>
      <c r="V52">
        <v>50</v>
      </c>
      <c r="W52">
        <v>67.409450407924481</v>
      </c>
      <c r="X52" t="s">
        <v>81</v>
      </c>
    </row>
    <row r="53" spans="1:24" x14ac:dyDescent="0.2">
      <c r="A53" t="s">
        <v>7</v>
      </c>
      <c r="B53">
        <v>51</v>
      </c>
      <c r="C53">
        <v>51.912324572700157</v>
      </c>
      <c r="D53" t="s">
        <v>82</v>
      </c>
      <c r="E53" t="s">
        <v>7</v>
      </c>
      <c r="F53">
        <v>51</v>
      </c>
      <c r="G53">
        <v>51.912324572700157</v>
      </c>
      <c r="H53" t="s">
        <v>82</v>
      </c>
      <c r="I53" t="s">
        <v>7</v>
      </c>
      <c r="J53">
        <v>51</v>
      </c>
      <c r="K53">
        <v>51.912324572700157</v>
      </c>
      <c r="L53" t="s">
        <v>82</v>
      </c>
      <c r="M53" t="s">
        <v>7</v>
      </c>
      <c r="N53">
        <v>51</v>
      </c>
      <c r="O53">
        <v>51.912324572700157</v>
      </c>
      <c r="P53" t="s">
        <v>82</v>
      </c>
      <c r="Q53" t="s">
        <v>7</v>
      </c>
      <c r="R53">
        <v>51</v>
      </c>
      <c r="S53">
        <v>51.912324572700157</v>
      </c>
      <c r="T53" t="s">
        <v>82</v>
      </c>
      <c r="U53" t="s">
        <v>7</v>
      </c>
      <c r="V53">
        <v>51</v>
      </c>
      <c r="W53">
        <v>51.912324572700157</v>
      </c>
      <c r="X53" t="s">
        <v>82</v>
      </c>
    </row>
    <row r="54" spans="1:24" x14ac:dyDescent="0.2">
      <c r="A54" t="s">
        <v>7</v>
      </c>
      <c r="B54">
        <v>52</v>
      </c>
      <c r="C54">
        <v>55.4166630695115</v>
      </c>
      <c r="D54" t="s">
        <v>83</v>
      </c>
      <c r="E54" t="s">
        <v>7</v>
      </c>
      <c r="F54">
        <v>52</v>
      </c>
      <c r="G54">
        <v>55.4166630695115</v>
      </c>
      <c r="H54" t="s">
        <v>83</v>
      </c>
      <c r="I54" t="s">
        <v>7</v>
      </c>
      <c r="J54">
        <v>52</v>
      </c>
      <c r="K54">
        <v>55.4166630695115</v>
      </c>
      <c r="L54" t="s">
        <v>83</v>
      </c>
      <c r="M54" t="s">
        <v>7</v>
      </c>
      <c r="N54">
        <v>52</v>
      </c>
      <c r="O54">
        <v>55.4166630695115</v>
      </c>
      <c r="P54" t="s">
        <v>83</v>
      </c>
      <c r="Q54" t="s">
        <v>7</v>
      </c>
      <c r="R54">
        <v>52</v>
      </c>
      <c r="S54">
        <v>55.4166630695115</v>
      </c>
      <c r="T54" t="s">
        <v>83</v>
      </c>
      <c r="U54" t="s">
        <v>7</v>
      </c>
      <c r="V54">
        <v>52</v>
      </c>
      <c r="W54">
        <v>55.4166630695115</v>
      </c>
      <c r="X54" t="s">
        <v>83</v>
      </c>
    </row>
    <row r="55" spans="1:24" x14ac:dyDescent="0.2">
      <c r="A55" t="s">
        <v>7</v>
      </c>
      <c r="B55">
        <v>53</v>
      </c>
      <c r="C55">
        <v>58.022415742216843</v>
      </c>
      <c r="D55" t="s">
        <v>84</v>
      </c>
      <c r="E55" t="s">
        <v>7</v>
      </c>
      <c r="F55">
        <v>53</v>
      </c>
      <c r="G55">
        <v>58.022415742216843</v>
      </c>
      <c r="H55" t="s">
        <v>84</v>
      </c>
      <c r="I55" t="s">
        <v>7</v>
      </c>
      <c r="J55">
        <v>53</v>
      </c>
      <c r="K55">
        <v>58.022415742216843</v>
      </c>
      <c r="L55" t="s">
        <v>104</v>
      </c>
      <c r="M55" t="s">
        <v>7</v>
      </c>
      <c r="N55">
        <v>53</v>
      </c>
      <c r="O55">
        <v>58.022415742216843</v>
      </c>
      <c r="P55" t="s">
        <v>84</v>
      </c>
      <c r="Q55" t="s">
        <v>7</v>
      </c>
      <c r="R55">
        <v>53</v>
      </c>
      <c r="S55">
        <v>58.022415742216843</v>
      </c>
      <c r="T55" t="s">
        <v>84</v>
      </c>
      <c r="U55" t="s">
        <v>7</v>
      </c>
      <c r="V55">
        <v>53</v>
      </c>
      <c r="W55">
        <v>58.022415742216843</v>
      </c>
      <c r="X55" t="s">
        <v>84</v>
      </c>
    </row>
    <row r="56" spans="1:24" x14ac:dyDescent="0.2">
      <c r="A56" t="s">
        <v>7</v>
      </c>
      <c r="B56">
        <v>54</v>
      </c>
      <c r="C56">
        <v>60.583909532111399</v>
      </c>
      <c r="D56" t="s">
        <v>85</v>
      </c>
      <c r="E56" t="s">
        <v>7</v>
      </c>
      <c r="F56">
        <v>54</v>
      </c>
      <c r="G56">
        <v>60.583909532111399</v>
      </c>
      <c r="H56" t="s">
        <v>85</v>
      </c>
      <c r="I56" t="s">
        <v>7</v>
      </c>
      <c r="J56">
        <v>54</v>
      </c>
      <c r="K56">
        <v>60.583909532111399</v>
      </c>
      <c r="L56" t="s">
        <v>105</v>
      </c>
      <c r="M56" t="s">
        <v>7</v>
      </c>
      <c r="N56">
        <v>54</v>
      </c>
      <c r="O56">
        <v>60.583909532111399</v>
      </c>
      <c r="P56" t="s">
        <v>85</v>
      </c>
      <c r="Q56" t="s">
        <v>7</v>
      </c>
      <c r="R56">
        <v>54</v>
      </c>
      <c r="S56">
        <v>60.583909532111399</v>
      </c>
      <c r="T56" t="s">
        <v>85</v>
      </c>
      <c r="U56" t="s">
        <v>7</v>
      </c>
      <c r="V56">
        <v>54</v>
      </c>
      <c r="W56">
        <v>60.583909532111399</v>
      </c>
      <c r="X56" t="s">
        <v>85</v>
      </c>
    </row>
    <row r="57" spans="1:24" x14ac:dyDescent="0.2">
      <c r="A57" t="s">
        <v>7</v>
      </c>
      <c r="B57">
        <v>55</v>
      </c>
      <c r="C57">
        <v>64.641153893263038</v>
      </c>
      <c r="D57" t="s">
        <v>86</v>
      </c>
      <c r="E57" t="s">
        <v>7</v>
      </c>
      <c r="F57">
        <v>55</v>
      </c>
      <c r="G57">
        <v>64.641153893263038</v>
      </c>
      <c r="H57" t="s">
        <v>86</v>
      </c>
      <c r="I57" t="s">
        <v>7</v>
      </c>
      <c r="J57">
        <v>55</v>
      </c>
      <c r="K57">
        <v>64.641153893263038</v>
      </c>
      <c r="L57" t="s">
        <v>89</v>
      </c>
      <c r="M57" t="s">
        <v>7</v>
      </c>
      <c r="N57">
        <v>55</v>
      </c>
      <c r="O57">
        <v>64.641153893263038</v>
      </c>
      <c r="P57" t="s">
        <v>86</v>
      </c>
      <c r="Q57" t="s">
        <v>7</v>
      </c>
      <c r="R57">
        <v>55</v>
      </c>
      <c r="S57">
        <v>64.641153893263038</v>
      </c>
      <c r="T57" t="s">
        <v>86</v>
      </c>
      <c r="U57" t="s">
        <v>7</v>
      </c>
      <c r="V57">
        <v>55</v>
      </c>
      <c r="W57">
        <v>64.641153893263038</v>
      </c>
      <c r="X57" t="s">
        <v>86</v>
      </c>
    </row>
    <row r="58" spans="1:24" x14ac:dyDescent="0.2">
      <c r="A58" t="s">
        <v>7</v>
      </c>
      <c r="B58">
        <v>56</v>
      </c>
      <c r="C58">
        <v>66.473010551834264</v>
      </c>
      <c r="D58" t="s">
        <v>87</v>
      </c>
      <c r="E58" t="s">
        <v>7</v>
      </c>
      <c r="F58">
        <v>56</v>
      </c>
      <c r="G58">
        <v>66.473010551834264</v>
      </c>
      <c r="H58" t="s">
        <v>87</v>
      </c>
      <c r="I58" t="s">
        <v>7</v>
      </c>
      <c r="J58">
        <v>56</v>
      </c>
      <c r="K58">
        <v>66.473010551834264</v>
      </c>
      <c r="L58" t="s">
        <v>104</v>
      </c>
      <c r="M58" t="s">
        <v>7</v>
      </c>
      <c r="N58">
        <v>56</v>
      </c>
      <c r="O58">
        <v>66.473010551834264</v>
      </c>
      <c r="P58" t="s">
        <v>87</v>
      </c>
      <c r="Q58" t="s">
        <v>7</v>
      </c>
      <c r="R58">
        <v>56</v>
      </c>
      <c r="S58">
        <v>66.473010551834264</v>
      </c>
      <c r="T58" t="s">
        <v>87</v>
      </c>
      <c r="U58" t="s">
        <v>7</v>
      </c>
      <c r="V58">
        <v>56</v>
      </c>
      <c r="W58">
        <v>66.473010551834264</v>
      </c>
      <c r="X58" t="s">
        <v>87</v>
      </c>
    </row>
    <row r="59" spans="1:24" x14ac:dyDescent="0.2">
      <c r="A59" t="s">
        <v>7</v>
      </c>
      <c r="B59">
        <v>57</v>
      </c>
      <c r="C59">
        <v>63.094072258746472</v>
      </c>
      <c r="D59" t="s">
        <v>88</v>
      </c>
      <c r="E59" t="s">
        <v>7</v>
      </c>
      <c r="F59">
        <v>57</v>
      </c>
      <c r="G59">
        <v>63.094072258746472</v>
      </c>
      <c r="H59" t="s">
        <v>84</v>
      </c>
      <c r="I59" t="s">
        <v>7</v>
      </c>
      <c r="J59">
        <v>57</v>
      </c>
      <c r="K59">
        <v>63.094072258746472</v>
      </c>
      <c r="L59" t="s">
        <v>88</v>
      </c>
      <c r="M59" t="s">
        <v>7</v>
      </c>
      <c r="N59">
        <v>57</v>
      </c>
      <c r="O59">
        <v>63.094072258746472</v>
      </c>
      <c r="P59" t="s">
        <v>104</v>
      </c>
      <c r="Q59" t="s">
        <v>7</v>
      </c>
      <c r="R59">
        <v>57</v>
      </c>
      <c r="S59">
        <v>63.094072258746472</v>
      </c>
      <c r="T59" t="s">
        <v>104</v>
      </c>
      <c r="U59" t="s">
        <v>7</v>
      </c>
      <c r="V59">
        <v>57</v>
      </c>
      <c r="W59">
        <v>63.094072258746472</v>
      </c>
      <c r="X59" t="s">
        <v>88</v>
      </c>
    </row>
    <row r="60" spans="1:24" x14ac:dyDescent="0.2">
      <c r="A60" t="s">
        <v>7</v>
      </c>
      <c r="B60">
        <v>58</v>
      </c>
      <c r="C60">
        <v>68.713620910923765</v>
      </c>
      <c r="D60" t="s">
        <v>85</v>
      </c>
      <c r="E60" t="s">
        <v>7</v>
      </c>
      <c r="F60">
        <v>58</v>
      </c>
      <c r="G60">
        <v>68.713620910923765</v>
      </c>
      <c r="H60" t="s">
        <v>100</v>
      </c>
      <c r="I60" t="s">
        <v>7</v>
      </c>
      <c r="J60">
        <v>58</v>
      </c>
      <c r="K60">
        <v>68.713620910923765</v>
      </c>
      <c r="L60" t="s">
        <v>100</v>
      </c>
      <c r="M60" t="s">
        <v>7</v>
      </c>
      <c r="N60">
        <v>58</v>
      </c>
      <c r="O60">
        <v>68.713620910923765</v>
      </c>
      <c r="P60" t="s">
        <v>100</v>
      </c>
      <c r="Q60" t="s">
        <v>7</v>
      </c>
      <c r="R60">
        <v>58</v>
      </c>
      <c r="S60">
        <v>68.713620910923765</v>
      </c>
      <c r="T60" t="s">
        <v>105</v>
      </c>
      <c r="U60" t="s">
        <v>7</v>
      </c>
      <c r="V60">
        <v>58</v>
      </c>
      <c r="W60">
        <v>68.713620910923765</v>
      </c>
      <c r="X60" t="s">
        <v>105</v>
      </c>
    </row>
    <row r="61" spans="1:24" x14ac:dyDescent="0.2">
      <c r="A61" t="s">
        <v>7</v>
      </c>
      <c r="B61">
        <v>59</v>
      </c>
      <c r="C61">
        <v>69.976655049667031</v>
      </c>
      <c r="D61" t="s">
        <v>89</v>
      </c>
      <c r="E61" t="s">
        <v>7</v>
      </c>
      <c r="F61">
        <v>59</v>
      </c>
      <c r="G61">
        <v>69.976655049667031</v>
      </c>
      <c r="H61" t="s">
        <v>101</v>
      </c>
      <c r="I61" t="s">
        <v>7</v>
      </c>
      <c r="J61">
        <v>59</v>
      </c>
      <c r="K61">
        <v>69.976655049667031</v>
      </c>
      <c r="L61" t="s">
        <v>89</v>
      </c>
      <c r="M61" t="s">
        <v>7</v>
      </c>
      <c r="N61">
        <v>59</v>
      </c>
      <c r="O61">
        <v>69.976655049667031</v>
      </c>
      <c r="P61" t="s">
        <v>89</v>
      </c>
      <c r="Q61" t="s">
        <v>7</v>
      </c>
      <c r="R61">
        <v>59</v>
      </c>
      <c r="S61">
        <v>69.976655049667031</v>
      </c>
      <c r="T61" t="s">
        <v>101</v>
      </c>
      <c r="U61" t="s">
        <v>7</v>
      </c>
      <c r="V61">
        <v>59</v>
      </c>
      <c r="W61">
        <v>69.976655049667031</v>
      </c>
      <c r="X61" t="s">
        <v>89</v>
      </c>
    </row>
    <row r="62" spans="1:24" x14ac:dyDescent="0.2">
      <c r="A62" t="s">
        <v>7</v>
      </c>
      <c r="B62">
        <v>60</v>
      </c>
      <c r="C62">
        <v>72.160622149333634</v>
      </c>
      <c r="D62" t="s">
        <v>90</v>
      </c>
      <c r="E62" t="s">
        <v>7</v>
      </c>
      <c r="F62">
        <v>60</v>
      </c>
      <c r="G62">
        <v>72.160622149333634</v>
      </c>
      <c r="H62" t="s">
        <v>90</v>
      </c>
      <c r="I62" t="s">
        <v>7</v>
      </c>
      <c r="J62">
        <v>60</v>
      </c>
      <c r="K62">
        <v>72.160622149333634</v>
      </c>
      <c r="L62" t="s">
        <v>106</v>
      </c>
      <c r="M62" t="s">
        <v>7</v>
      </c>
      <c r="N62">
        <v>60</v>
      </c>
      <c r="O62">
        <v>72.160622149333634</v>
      </c>
      <c r="P62" t="s">
        <v>106</v>
      </c>
      <c r="Q62" t="s">
        <v>7</v>
      </c>
      <c r="R62">
        <v>60</v>
      </c>
      <c r="S62">
        <v>72.160622149333634</v>
      </c>
      <c r="T62" t="s">
        <v>106</v>
      </c>
      <c r="U62" t="s">
        <v>7</v>
      </c>
      <c r="V62">
        <v>60</v>
      </c>
      <c r="W62">
        <v>72.160622149333634</v>
      </c>
      <c r="X62" t="s">
        <v>106</v>
      </c>
    </row>
    <row r="64" spans="1:24" x14ac:dyDescent="0.2">
      <c r="A64" t="s">
        <v>7</v>
      </c>
      <c r="B64">
        <v>61</v>
      </c>
      <c r="C64">
        <v>0.23666666666666666</v>
      </c>
      <c r="E64" t="s">
        <v>8</v>
      </c>
      <c r="F64">
        <v>61</v>
      </c>
      <c r="G64">
        <f>G12+1.37999194844672</f>
        <v>5.245362617531681</v>
      </c>
      <c r="I64" t="s">
        <v>9</v>
      </c>
      <c r="J64">
        <v>61</v>
      </c>
      <c r="K64">
        <f>K14-0.826641128637788</f>
        <v>4.876439657647194</v>
      </c>
      <c r="M64" t="s">
        <v>10</v>
      </c>
      <c r="N64">
        <v>61</v>
      </c>
      <c r="O64">
        <v>0.17066276037196215</v>
      </c>
      <c r="Q64" t="s">
        <v>11</v>
      </c>
      <c r="R64">
        <v>61</v>
      </c>
      <c r="S64">
        <v>1.0636843725675602</v>
      </c>
      <c r="U64" t="s">
        <v>12</v>
      </c>
      <c r="V64">
        <v>61</v>
      </c>
      <c r="W64">
        <v>0.78064133178361039</v>
      </c>
    </row>
    <row r="65" spans="1:23" x14ac:dyDescent="0.2">
      <c r="A65" t="s">
        <v>7</v>
      </c>
      <c r="B65">
        <v>62</v>
      </c>
      <c r="C65">
        <f>C12+1.2169362258466</f>
        <v>5.0823068949315608</v>
      </c>
      <c r="E65" t="s">
        <v>8</v>
      </c>
      <c r="F65">
        <v>62</v>
      </c>
      <c r="G65">
        <f>G14+1.40732117474615</f>
        <v>7.1104019610311315</v>
      </c>
      <c r="I65" t="s">
        <v>9</v>
      </c>
      <c r="J65">
        <v>62</v>
      </c>
      <c r="K65">
        <f>K14+1.37266666666667</f>
        <v>7.075747452951652</v>
      </c>
      <c r="M65" t="s">
        <v>10</v>
      </c>
      <c r="N65">
        <v>62</v>
      </c>
      <c r="O65">
        <f>O14-0.568</f>
        <v>5.1350807862849823</v>
      </c>
      <c r="Q65" t="s">
        <v>11</v>
      </c>
      <c r="R65">
        <v>62</v>
      </c>
      <c r="S65">
        <f>S12+0.965414361240234</f>
        <v>4.8307850303251954</v>
      </c>
      <c r="U65" t="s">
        <v>12</v>
      </c>
      <c r="V65">
        <v>62</v>
      </c>
      <c r="W65">
        <f>W14-0.817100021077251</f>
        <v>4.8859807652077309</v>
      </c>
    </row>
    <row r="66" spans="1:23" x14ac:dyDescent="0.2">
      <c r="A66" t="s">
        <v>7</v>
      </c>
      <c r="B66">
        <v>63</v>
      </c>
      <c r="C66">
        <f>C5+2.04028080855988</f>
        <v>7.9600148866356406</v>
      </c>
      <c r="E66" t="s">
        <v>8</v>
      </c>
      <c r="F66">
        <v>63</v>
      </c>
      <c r="G66">
        <f>G11+0.509795601742066</f>
        <v>15.74343447410337</v>
      </c>
      <c r="I66" t="s">
        <v>9</v>
      </c>
      <c r="J66">
        <v>63</v>
      </c>
      <c r="K66">
        <f>K16+0.783506080243017</f>
        <v>10.775253500412067</v>
      </c>
      <c r="M66" t="s">
        <v>10</v>
      </c>
      <c r="N66">
        <v>63</v>
      </c>
      <c r="O66">
        <f>O14+1.50650928381548</f>
        <v>7.2095900701004618</v>
      </c>
      <c r="Q66" t="s">
        <v>11</v>
      </c>
      <c r="R66">
        <v>63</v>
      </c>
      <c r="S66">
        <f>S14+0.806057621320516</f>
        <v>6.5091384076054979</v>
      </c>
      <c r="U66" t="s">
        <v>12</v>
      </c>
      <c r="V66">
        <v>63</v>
      </c>
      <c r="W66">
        <f>W14+1.58195336354914</f>
        <v>7.2850341498341216</v>
      </c>
    </row>
    <row r="67" spans="1:23" x14ac:dyDescent="0.2">
      <c r="A67" t="s">
        <v>7</v>
      </c>
      <c r="B67">
        <v>64</v>
      </c>
      <c r="C67">
        <f>C29-1.48629681498085</f>
        <v>16.036879754864025</v>
      </c>
      <c r="E67" t="s">
        <v>8</v>
      </c>
      <c r="F67">
        <v>64</v>
      </c>
      <c r="G67">
        <f>G24+2.1680526848867</f>
        <v>27.56182282012028</v>
      </c>
      <c r="I67" t="s">
        <v>9</v>
      </c>
      <c r="J67">
        <v>64</v>
      </c>
      <c r="K67">
        <f>K11-0.554022462440729</f>
        <v>14.679616409920575</v>
      </c>
      <c r="M67" t="s">
        <v>10</v>
      </c>
      <c r="N67">
        <v>64</v>
      </c>
      <c r="O67">
        <f>O16-0.716283308319954</f>
        <v>9.2754641118490966</v>
      </c>
      <c r="Q67" t="s">
        <v>11</v>
      </c>
      <c r="R67">
        <v>64</v>
      </c>
      <c r="S67">
        <f>S32+0.793451251740703</f>
        <v>29.03618921557463</v>
      </c>
      <c r="U67" t="s">
        <v>12</v>
      </c>
      <c r="V67">
        <v>64</v>
      </c>
      <c r="W67">
        <f>W28-2.30333941147293</f>
        <v>17.318586104097019</v>
      </c>
    </row>
    <row r="68" spans="1:23" x14ac:dyDescent="0.2">
      <c r="A68" t="s">
        <v>7</v>
      </c>
      <c r="B68">
        <v>65</v>
      </c>
      <c r="C68">
        <f>C28-0.770530841548719</f>
        <v>18.851394674021229</v>
      </c>
      <c r="E68" t="s">
        <v>8</v>
      </c>
      <c r="F68">
        <v>65</v>
      </c>
      <c r="G68">
        <f>G38+0.551996779378688</f>
        <v>37.829153675616958</v>
      </c>
      <c r="I68" t="s">
        <v>9</v>
      </c>
      <c r="J68">
        <v>65</v>
      </c>
      <c r="K68">
        <f>K30+1.64649256839434</f>
        <v>26.377420086870458</v>
      </c>
      <c r="M68" t="s">
        <v>10</v>
      </c>
      <c r="N68">
        <v>65</v>
      </c>
      <c r="O68">
        <f>O16+1.14484060025839</f>
        <v>11.136588020427439</v>
      </c>
      <c r="Q68" t="s">
        <v>11</v>
      </c>
      <c r="R68">
        <v>65</v>
      </c>
      <c r="S68">
        <f>S40+2.08105240470083</f>
        <v>44.17574121054335</v>
      </c>
      <c r="U68" t="s">
        <v>12</v>
      </c>
      <c r="V68">
        <v>65</v>
      </c>
      <c r="W68">
        <f>W28+1.18711396064386</f>
        <v>20.809039476213808</v>
      </c>
    </row>
    <row r="69" spans="1:23" x14ac:dyDescent="0.2">
      <c r="A69" t="s">
        <v>7</v>
      </c>
      <c r="B69">
        <v>66</v>
      </c>
      <c r="C69">
        <f>C40-2.1008749500043</f>
        <v>39.993813855838226</v>
      </c>
      <c r="E69" t="s">
        <v>8</v>
      </c>
      <c r="F69">
        <v>66</v>
      </c>
      <c r="G69">
        <f>G40+1.59113237105598</f>
        <v>43.6858211768985</v>
      </c>
      <c r="I69" t="s">
        <v>9</v>
      </c>
      <c r="J69">
        <v>66</v>
      </c>
      <c r="K69">
        <f>K30+3.44591868092611</f>
        <v>28.176846199402227</v>
      </c>
      <c r="M69" t="s">
        <v>10</v>
      </c>
      <c r="N69">
        <v>66</v>
      </c>
      <c r="O69">
        <f>O11-0.189333333333333</f>
        <v>15.04430553902797</v>
      </c>
      <c r="Q69" t="s">
        <v>11</v>
      </c>
      <c r="R69">
        <v>66</v>
      </c>
      <c r="S69">
        <f>S40+3.36865716734593</f>
        <v>45.463345973188453</v>
      </c>
      <c r="U69" t="s">
        <v>12</v>
      </c>
      <c r="V69">
        <v>66</v>
      </c>
      <c r="W69">
        <f>W30-0.78778367024908</f>
        <v>23.943143848227038</v>
      </c>
    </row>
    <row r="70" spans="1:23" x14ac:dyDescent="0.2">
      <c r="A70" t="s">
        <v>7</v>
      </c>
      <c r="B70">
        <v>67</v>
      </c>
      <c r="C70">
        <f>C42-2.00595070283948</f>
        <v>45.559101522572242</v>
      </c>
      <c r="E70" t="s">
        <v>8</v>
      </c>
      <c r="F70">
        <v>67</v>
      </c>
      <c r="G70">
        <f>G42+2.57172937923103</f>
        <v>50.136781604642749</v>
      </c>
      <c r="I70" t="s">
        <v>9</v>
      </c>
      <c r="J70">
        <v>67</v>
      </c>
      <c r="K70">
        <f>K37-1.24963585807137</f>
        <v>35.768794358431464</v>
      </c>
      <c r="M70" t="s">
        <v>10</v>
      </c>
      <c r="N70">
        <v>67</v>
      </c>
      <c r="O70">
        <f>O28+1.98687269625185</f>
        <v>21.608798211821799</v>
      </c>
      <c r="Q70" t="s">
        <v>11</v>
      </c>
      <c r="R70">
        <v>67</v>
      </c>
      <c r="S70">
        <f>S53+0.939539840087216</f>
        <v>52.851864412787371</v>
      </c>
      <c r="U70" t="s">
        <v>12</v>
      </c>
      <c r="V70">
        <v>67</v>
      </c>
      <c r="W70">
        <f>W30+1.74042549076049</f>
        <v>26.471353009236609</v>
      </c>
    </row>
    <row r="71" spans="1:23" x14ac:dyDescent="0.2">
      <c r="A71" t="s">
        <v>7</v>
      </c>
      <c r="B71">
        <v>68</v>
      </c>
      <c r="C71">
        <f>C42+1.24514559612744</f>
        <v>48.810197821539163</v>
      </c>
      <c r="E71" t="s">
        <v>8</v>
      </c>
      <c r="F71">
        <v>68</v>
      </c>
      <c r="G71">
        <f>G42+2.41353590310058</f>
        <v>49.9785881285123</v>
      </c>
      <c r="I71" t="s">
        <v>9</v>
      </c>
      <c r="J71">
        <v>68</v>
      </c>
      <c r="K71">
        <f>K37+1.2288448053174</f>
        <v>38.247275021820236</v>
      </c>
      <c r="M71" t="s">
        <v>10</v>
      </c>
      <c r="N71">
        <v>68</v>
      </c>
      <c r="O71">
        <f>O30-0.910474845585777</f>
        <v>23.82045267289034</v>
      </c>
      <c r="Q71" t="s">
        <v>11</v>
      </c>
      <c r="R71">
        <v>68</v>
      </c>
      <c r="S71">
        <f>S59+0.189333333333333</f>
        <v>63.283405592079802</v>
      </c>
      <c r="U71" t="s">
        <v>12</v>
      </c>
      <c r="V71">
        <v>68</v>
      </c>
      <c r="W71">
        <f>W25+0.303081213905155</f>
        <v>31.754609989286912</v>
      </c>
    </row>
    <row r="72" spans="1:23" x14ac:dyDescent="0.2">
      <c r="A72" t="s">
        <v>7</v>
      </c>
      <c r="B72">
        <v>69</v>
      </c>
      <c r="C72">
        <f>C42+3.99719217624466</f>
        <v>51.562244401656379</v>
      </c>
      <c r="E72" t="s">
        <v>8</v>
      </c>
      <c r="F72">
        <v>69</v>
      </c>
      <c r="G72">
        <f>G42+3.15752716184323</f>
        <v>50.722579387254946</v>
      </c>
      <c r="I72" t="s">
        <v>9</v>
      </c>
      <c r="J72">
        <v>69</v>
      </c>
      <c r="K72">
        <f>K37+2.5838971427757</f>
        <v>39.602327359278533</v>
      </c>
      <c r="M72" t="s">
        <v>10</v>
      </c>
      <c r="N72">
        <v>69</v>
      </c>
      <c r="O72">
        <f>O38+1.28586468961551</f>
        <v>38.563021585853775</v>
      </c>
      <c r="Q72" t="s">
        <v>11</v>
      </c>
      <c r="R72">
        <v>69</v>
      </c>
      <c r="S72">
        <f>S58-1.51466666666667</f>
        <v>64.958343885167594</v>
      </c>
      <c r="U72" t="s">
        <v>12</v>
      </c>
      <c r="V72">
        <v>69</v>
      </c>
      <c r="W72">
        <f>W37-0.776324388097885</f>
        <v>36.242105828404952</v>
      </c>
    </row>
    <row r="73" spans="1:23" x14ac:dyDescent="0.2">
      <c r="A73" t="s">
        <v>7</v>
      </c>
      <c r="B73">
        <v>70</v>
      </c>
      <c r="C73">
        <f>C53-1.62870691722674</f>
        <v>50.283617655473421</v>
      </c>
      <c r="E73" t="s">
        <v>8</v>
      </c>
      <c r="F73">
        <v>70</v>
      </c>
      <c r="G73">
        <f>G53+1.38242508336297</f>
        <v>53.294749656063125</v>
      </c>
      <c r="I73" t="s">
        <v>9</v>
      </c>
      <c r="J73">
        <v>70</v>
      </c>
      <c r="K73">
        <f>K43-0.804666666666667</f>
        <v>45.654043140373766</v>
      </c>
      <c r="M73" t="s">
        <v>10</v>
      </c>
      <c r="N73">
        <v>70</v>
      </c>
      <c r="O73">
        <f>O36+1.09788847844902</f>
        <v>46.067139329136829</v>
      </c>
      <c r="Q73" t="s">
        <v>11</v>
      </c>
      <c r="R73">
        <v>70</v>
      </c>
      <c r="S73">
        <f>S50-0.91904709104352</f>
        <v>69.730074013414438</v>
      </c>
      <c r="U73" t="s">
        <v>12</v>
      </c>
      <c r="V73">
        <v>70</v>
      </c>
      <c r="W73">
        <f>W40+1.96133707228286</f>
        <v>44.056025878125382</v>
      </c>
    </row>
    <row r="74" spans="1:23" x14ac:dyDescent="0.2">
      <c r="A74" t="s">
        <v>7</v>
      </c>
      <c r="B74">
        <v>71</v>
      </c>
      <c r="C74">
        <f>C54-1.84842575663124</f>
        <v>53.568237312880257</v>
      </c>
      <c r="E74" t="s">
        <v>8</v>
      </c>
      <c r="F74">
        <v>71</v>
      </c>
      <c r="G74">
        <f>G58-1.15166970573646</f>
        <v>65.321340846097797</v>
      </c>
      <c r="I74" t="s">
        <v>9</v>
      </c>
      <c r="J74">
        <v>71</v>
      </c>
      <c r="K74">
        <f>K53-0.929952448007722</f>
        <v>50.982372124692432</v>
      </c>
      <c r="M74" t="s">
        <v>10</v>
      </c>
      <c r="N74">
        <v>71</v>
      </c>
      <c r="O74">
        <f>O53-1.71513951489538</f>
        <v>50.197185057804781</v>
      </c>
      <c r="U74" t="s">
        <v>12</v>
      </c>
      <c r="V74">
        <v>71</v>
      </c>
      <c r="W74">
        <f>W42+1.82709119154524</f>
        <v>49.392143416956962</v>
      </c>
    </row>
    <row r="75" spans="1:23" x14ac:dyDescent="0.2">
      <c r="A75" t="s">
        <v>7</v>
      </c>
      <c r="B75">
        <v>72</v>
      </c>
      <c r="C75">
        <f>C56+2.46315317338479</f>
        <v>63.047062705496188</v>
      </c>
      <c r="E75" t="s">
        <v>8</v>
      </c>
      <c r="F75">
        <v>72</v>
      </c>
      <c r="G75">
        <f>G58+3.08212336619488</f>
        <v>69.555133918029142</v>
      </c>
      <c r="I75" t="s">
        <v>9</v>
      </c>
      <c r="J75">
        <v>72</v>
      </c>
      <c r="K75">
        <f>K53+1.21232485562062</f>
        <v>53.12464942832078</v>
      </c>
      <c r="M75" t="s">
        <v>10</v>
      </c>
      <c r="N75">
        <v>72</v>
      </c>
      <c r="O75">
        <f>O53-1.27448900435517</f>
        <v>50.63783556834499</v>
      </c>
      <c r="U75" t="s">
        <v>12</v>
      </c>
      <c r="V75">
        <v>72</v>
      </c>
      <c r="W75">
        <f>W54-1.7359141043778</f>
        <v>53.680748965133702</v>
      </c>
    </row>
    <row r="76" spans="1:23" x14ac:dyDescent="0.2">
      <c r="I76" t="s">
        <v>9</v>
      </c>
      <c r="J76">
        <v>73</v>
      </c>
      <c r="K76">
        <f>K55-1.33878883904653</f>
        <v>56.683626903170314</v>
      </c>
      <c r="M76" t="s">
        <v>10</v>
      </c>
      <c r="N76">
        <v>73</v>
      </c>
      <c r="O76">
        <f>O53+1.91509988135229</f>
        <v>53.827424454052448</v>
      </c>
      <c r="U76" t="s">
        <v>12</v>
      </c>
      <c r="V76">
        <v>73</v>
      </c>
      <c r="W76">
        <f>W59+1.23066666666667</f>
        <v>64.324738925413143</v>
      </c>
    </row>
    <row r="77" spans="1:23" x14ac:dyDescent="0.2">
      <c r="I77" t="s">
        <v>9</v>
      </c>
      <c r="J77">
        <v>74</v>
      </c>
      <c r="K77">
        <f>K58+0.615333333333333</f>
        <v>67.088343885167603</v>
      </c>
      <c r="M77" t="s">
        <v>10</v>
      </c>
      <c r="N77">
        <v>74</v>
      </c>
      <c r="O77">
        <f>O46+2.31933333333333</f>
        <v>59.95964778040554</v>
      </c>
      <c r="U77" t="s">
        <v>12</v>
      </c>
      <c r="V77">
        <v>74</v>
      </c>
      <c r="W77">
        <f>W58-0.870212745380245</f>
        <v>65.602797806454021</v>
      </c>
    </row>
    <row r="78" spans="1:23" x14ac:dyDescent="0.2">
      <c r="M78" t="s">
        <v>10</v>
      </c>
      <c r="N78">
        <v>75</v>
      </c>
      <c r="O78">
        <f>O46+3.20646215564063</f>
        <v>60.846776602712836</v>
      </c>
      <c r="U78" t="s">
        <v>12</v>
      </c>
      <c r="V78">
        <v>75</v>
      </c>
      <c r="W78">
        <f>W58+1.44502395212751</f>
        <v>67.918034503961778</v>
      </c>
    </row>
    <row r="79" spans="1:23" x14ac:dyDescent="0.2">
      <c r="M79" t="s">
        <v>10</v>
      </c>
      <c r="N79">
        <v>76</v>
      </c>
      <c r="O79">
        <f>O50+0.568</f>
        <v>71.217121104457959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1"/>
  <sheetViews>
    <sheetView zoomScale="70" zoomScaleNormal="70" workbookViewId="0">
      <selection activeCell="A2" sqref="A2:XFD2"/>
    </sheetView>
  </sheetViews>
  <sheetFormatPr baseColWidth="10" defaultColWidth="8.83203125" defaultRowHeight="15" x14ac:dyDescent="0.2"/>
  <cols>
    <col min="1" max="1" width="48.5" bestFit="1" customWidth="1"/>
  </cols>
  <sheetData>
    <row r="1" spans="1:24" x14ac:dyDescent="0.2">
      <c r="A1" t="s">
        <v>1</v>
      </c>
    </row>
    <row r="3" spans="1:24" x14ac:dyDescent="0.2">
      <c r="A3" t="s">
        <v>0</v>
      </c>
      <c r="B3">
        <v>1</v>
      </c>
      <c r="C3">
        <v>0</v>
      </c>
      <c r="D3" t="s">
        <v>32</v>
      </c>
      <c r="E3" t="s">
        <v>0</v>
      </c>
      <c r="F3">
        <v>1</v>
      </c>
      <c r="G3">
        <v>0</v>
      </c>
      <c r="H3" t="s">
        <v>32</v>
      </c>
      <c r="I3" t="s">
        <v>0</v>
      </c>
      <c r="J3">
        <v>1</v>
      </c>
      <c r="K3">
        <v>0</v>
      </c>
      <c r="L3" t="s">
        <v>32</v>
      </c>
      <c r="M3" t="s">
        <v>0</v>
      </c>
      <c r="N3">
        <v>1</v>
      </c>
      <c r="O3">
        <v>0</v>
      </c>
      <c r="P3" t="s">
        <v>32</v>
      </c>
      <c r="Q3" t="s">
        <v>0</v>
      </c>
      <c r="R3">
        <v>1</v>
      </c>
      <c r="S3">
        <v>0</v>
      </c>
      <c r="T3" t="s">
        <v>32</v>
      </c>
      <c r="U3" t="s">
        <v>0</v>
      </c>
      <c r="V3">
        <v>1</v>
      </c>
      <c r="W3">
        <v>0</v>
      </c>
      <c r="X3" t="s">
        <v>32</v>
      </c>
    </row>
    <row r="4" spans="1:24" x14ac:dyDescent="0.2">
      <c r="A4" t="s">
        <v>0</v>
      </c>
      <c r="B4">
        <v>2</v>
      </c>
      <c r="C4">
        <v>0.44654145911797483</v>
      </c>
      <c r="D4" t="s">
        <v>33</v>
      </c>
      <c r="E4" t="s">
        <v>0</v>
      </c>
      <c r="F4">
        <v>2</v>
      </c>
      <c r="G4">
        <v>0.44654145911797483</v>
      </c>
      <c r="H4" t="s">
        <v>33</v>
      </c>
      <c r="I4" t="s">
        <v>0</v>
      </c>
      <c r="J4">
        <v>2</v>
      </c>
      <c r="K4">
        <v>0.44654145911797483</v>
      </c>
      <c r="L4" t="s">
        <v>33</v>
      </c>
      <c r="M4" t="s">
        <v>0</v>
      </c>
      <c r="N4">
        <v>2</v>
      </c>
      <c r="O4">
        <v>0.44654145911797483</v>
      </c>
      <c r="P4" t="s">
        <v>33</v>
      </c>
      <c r="Q4" t="s">
        <v>0</v>
      </c>
      <c r="R4">
        <v>2</v>
      </c>
      <c r="S4">
        <v>0.44654145911797483</v>
      </c>
      <c r="T4" t="s">
        <v>33</v>
      </c>
      <c r="U4" t="s">
        <v>0</v>
      </c>
      <c r="V4">
        <v>2</v>
      </c>
      <c r="W4">
        <v>0.44654145911797483</v>
      </c>
      <c r="X4" t="s">
        <v>33</v>
      </c>
    </row>
    <row r="5" spans="1:24" x14ac:dyDescent="0.2">
      <c r="A5" t="s">
        <v>0</v>
      </c>
      <c r="B5">
        <v>3</v>
      </c>
      <c r="C5">
        <v>1.6566655000000001</v>
      </c>
      <c r="D5" t="s">
        <v>34</v>
      </c>
      <c r="E5" t="s">
        <v>0</v>
      </c>
      <c r="F5">
        <v>3</v>
      </c>
      <c r="G5">
        <v>1.6566655000000001</v>
      </c>
      <c r="H5" t="s">
        <v>34</v>
      </c>
      <c r="I5" t="s">
        <v>0</v>
      </c>
      <c r="J5">
        <v>3</v>
      </c>
      <c r="K5">
        <v>1.6566655000000001</v>
      </c>
      <c r="L5" t="s">
        <v>34</v>
      </c>
      <c r="M5" t="s">
        <v>0</v>
      </c>
      <c r="N5">
        <v>3</v>
      </c>
      <c r="O5">
        <v>1.6566655000000001</v>
      </c>
      <c r="P5" t="s">
        <v>34</v>
      </c>
      <c r="Q5" t="s">
        <v>0</v>
      </c>
      <c r="R5">
        <v>3</v>
      </c>
      <c r="S5">
        <v>1.6566655000000001</v>
      </c>
      <c r="T5" t="s">
        <v>34</v>
      </c>
      <c r="U5" t="s">
        <v>0</v>
      </c>
      <c r="V5">
        <v>3</v>
      </c>
      <c r="W5">
        <v>1.6566655000000001</v>
      </c>
      <c r="X5" t="s">
        <v>34</v>
      </c>
    </row>
    <row r="6" spans="1:24" x14ac:dyDescent="0.2">
      <c r="A6" t="s">
        <v>0</v>
      </c>
      <c r="B6">
        <v>4</v>
      </c>
      <c r="C6">
        <v>2.9819979000000001</v>
      </c>
      <c r="D6" t="s">
        <v>35</v>
      </c>
      <c r="E6" t="s">
        <v>0</v>
      </c>
      <c r="F6">
        <v>4</v>
      </c>
      <c r="G6">
        <v>2.9819979000000001</v>
      </c>
      <c r="H6" t="s">
        <v>35</v>
      </c>
      <c r="I6" t="s">
        <v>0</v>
      </c>
      <c r="J6">
        <v>4</v>
      </c>
      <c r="K6">
        <v>2.9819979000000001</v>
      </c>
      <c r="L6" t="s">
        <v>35</v>
      </c>
      <c r="M6" t="s">
        <v>0</v>
      </c>
      <c r="N6">
        <v>4</v>
      </c>
      <c r="O6">
        <v>2.9819979000000001</v>
      </c>
      <c r="P6" t="s">
        <v>35</v>
      </c>
      <c r="Q6" t="s">
        <v>0</v>
      </c>
      <c r="R6">
        <v>4</v>
      </c>
      <c r="S6">
        <v>2.9819979000000001</v>
      </c>
      <c r="T6" t="s">
        <v>35</v>
      </c>
      <c r="U6" t="s">
        <v>0</v>
      </c>
      <c r="V6">
        <v>4</v>
      </c>
      <c r="W6">
        <v>2.9819979000000001</v>
      </c>
      <c r="X6" t="s">
        <v>35</v>
      </c>
    </row>
    <row r="7" spans="1:24" x14ac:dyDescent="0.2">
      <c r="A7" t="s">
        <v>0</v>
      </c>
      <c r="B7">
        <v>5</v>
      </c>
      <c r="C7">
        <v>8.5218744052301965</v>
      </c>
      <c r="D7" t="s">
        <v>36</v>
      </c>
      <c r="E7" t="s">
        <v>0</v>
      </c>
      <c r="F7">
        <v>5</v>
      </c>
      <c r="G7">
        <v>8.5218744052301965</v>
      </c>
      <c r="H7" t="s">
        <v>118</v>
      </c>
      <c r="I7" t="s">
        <v>0</v>
      </c>
      <c r="J7">
        <v>5</v>
      </c>
      <c r="K7">
        <v>8.5218744052301965</v>
      </c>
      <c r="L7" t="s">
        <v>118</v>
      </c>
      <c r="M7" t="s">
        <v>0</v>
      </c>
      <c r="N7">
        <v>5</v>
      </c>
      <c r="O7">
        <v>8.5218744052301965</v>
      </c>
      <c r="P7" t="s">
        <v>118</v>
      </c>
      <c r="Q7" t="s">
        <v>0</v>
      </c>
      <c r="R7">
        <v>5</v>
      </c>
      <c r="S7">
        <v>8.5218744052301965</v>
      </c>
      <c r="T7" t="s">
        <v>118</v>
      </c>
      <c r="U7" t="s">
        <v>0</v>
      </c>
      <c r="V7">
        <v>5</v>
      </c>
      <c r="W7">
        <v>8.5218744052301965</v>
      </c>
      <c r="X7" t="s">
        <v>118</v>
      </c>
    </row>
    <row r="8" spans="1:24" x14ac:dyDescent="0.2">
      <c r="A8" t="s">
        <v>0</v>
      </c>
      <c r="B8">
        <v>6</v>
      </c>
      <c r="C8">
        <v>10.027911735423412</v>
      </c>
      <c r="D8" t="s">
        <v>37</v>
      </c>
      <c r="E8" t="s">
        <v>0</v>
      </c>
      <c r="F8">
        <v>6</v>
      </c>
      <c r="G8">
        <v>10.027911735423412</v>
      </c>
      <c r="H8" t="s">
        <v>37</v>
      </c>
      <c r="I8" t="s">
        <v>0</v>
      </c>
      <c r="J8">
        <v>6</v>
      </c>
      <c r="K8">
        <v>10.027911735423412</v>
      </c>
      <c r="L8" t="s">
        <v>37</v>
      </c>
      <c r="M8" t="s">
        <v>0</v>
      </c>
      <c r="N8">
        <v>6</v>
      </c>
      <c r="O8">
        <v>10.027911735423412</v>
      </c>
      <c r="P8" t="s">
        <v>37</v>
      </c>
      <c r="Q8" t="s">
        <v>0</v>
      </c>
      <c r="R8">
        <v>6</v>
      </c>
      <c r="S8">
        <v>10.027911735423412</v>
      </c>
      <c r="T8" t="s">
        <v>37</v>
      </c>
      <c r="U8" t="s">
        <v>0</v>
      </c>
      <c r="V8">
        <v>6</v>
      </c>
      <c r="W8">
        <v>10.027911735423412</v>
      </c>
      <c r="X8" t="s">
        <v>37</v>
      </c>
    </row>
    <row r="9" spans="1:24" x14ac:dyDescent="0.2">
      <c r="A9" t="s">
        <v>0</v>
      </c>
      <c r="B9">
        <v>7</v>
      </c>
      <c r="C9">
        <v>5.7397133865538592</v>
      </c>
      <c r="D9" t="s">
        <v>38</v>
      </c>
      <c r="E9" t="s">
        <v>0</v>
      </c>
      <c r="F9">
        <v>7</v>
      </c>
      <c r="G9">
        <v>5.7397133865538592</v>
      </c>
      <c r="H9" t="s">
        <v>38</v>
      </c>
      <c r="I9" t="s">
        <v>0</v>
      </c>
      <c r="J9">
        <v>7</v>
      </c>
      <c r="K9">
        <v>5.7397133865538592</v>
      </c>
      <c r="L9" t="s">
        <v>38</v>
      </c>
      <c r="M9" t="s">
        <v>0</v>
      </c>
      <c r="N9">
        <v>7</v>
      </c>
      <c r="O9">
        <v>5.7397133865538592</v>
      </c>
      <c r="P9" t="s">
        <v>38</v>
      </c>
      <c r="Q9" t="s">
        <v>0</v>
      </c>
      <c r="R9">
        <v>7</v>
      </c>
      <c r="S9">
        <v>5.7397133865538592</v>
      </c>
      <c r="T9" t="s">
        <v>38</v>
      </c>
      <c r="U9" t="s">
        <v>0</v>
      </c>
      <c r="V9">
        <v>7</v>
      </c>
      <c r="W9">
        <v>5.7397133865538592</v>
      </c>
      <c r="X9" t="s">
        <v>38</v>
      </c>
    </row>
    <row r="10" spans="1:24" x14ac:dyDescent="0.2">
      <c r="A10" t="s">
        <v>0</v>
      </c>
      <c r="B10">
        <v>8</v>
      </c>
      <c r="C10">
        <v>5.9390521929549562</v>
      </c>
      <c r="D10" t="s">
        <v>39</v>
      </c>
      <c r="E10" t="s">
        <v>0</v>
      </c>
      <c r="F10">
        <v>8</v>
      </c>
      <c r="G10">
        <v>5.9390521929549562</v>
      </c>
      <c r="H10" t="s">
        <v>39</v>
      </c>
      <c r="I10" t="s">
        <v>0</v>
      </c>
      <c r="J10">
        <v>8</v>
      </c>
      <c r="K10">
        <v>5.9390521929549562</v>
      </c>
      <c r="L10" t="s">
        <v>39</v>
      </c>
      <c r="M10" t="s">
        <v>0</v>
      </c>
      <c r="N10">
        <v>8</v>
      </c>
      <c r="O10">
        <v>5.9390521929549562</v>
      </c>
      <c r="P10" t="s">
        <v>39</v>
      </c>
      <c r="Q10" t="s">
        <v>0</v>
      </c>
      <c r="R10">
        <v>8</v>
      </c>
      <c r="S10">
        <v>5.9390521929549562</v>
      </c>
      <c r="T10" t="s">
        <v>39</v>
      </c>
      <c r="U10" t="s">
        <v>0</v>
      </c>
      <c r="V10">
        <v>8</v>
      </c>
      <c r="W10">
        <v>5.9390521929549562</v>
      </c>
      <c r="X10" t="s">
        <v>39</v>
      </c>
    </row>
    <row r="11" spans="1:24" x14ac:dyDescent="0.2">
      <c r="A11" t="s">
        <v>0</v>
      </c>
      <c r="B11">
        <v>9</v>
      </c>
      <c r="C11">
        <v>7.6655260191857124</v>
      </c>
      <c r="D11" t="s">
        <v>91</v>
      </c>
      <c r="E11" t="s">
        <v>0</v>
      </c>
      <c r="F11">
        <v>9</v>
      </c>
      <c r="G11">
        <v>7.6655260191857124</v>
      </c>
      <c r="H11" t="s">
        <v>91</v>
      </c>
      <c r="I11" t="s">
        <v>0</v>
      </c>
      <c r="J11">
        <v>9</v>
      </c>
      <c r="K11">
        <v>7.6655260191857124</v>
      </c>
      <c r="L11" t="s">
        <v>91</v>
      </c>
      <c r="M11" t="s">
        <v>0</v>
      </c>
      <c r="N11">
        <v>9</v>
      </c>
      <c r="O11">
        <v>7.6655260191857124</v>
      </c>
      <c r="P11" t="s">
        <v>91</v>
      </c>
      <c r="Q11" t="s">
        <v>0</v>
      </c>
      <c r="R11">
        <v>9</v>
      </c>
      <c r="S11">
        <v>7.6655260191857124</v>
      </c>
      <c r="T11" t="s">
        <v>91</v>
      </c>
      <c r="U11" t="s">
        <v>0</v>
      </c>
      <c r="V11">
        <v>9</v>
      </c>
      <c r="W11">
        <v>7.6655260191857124</v>
      </c>
      <c r="X11" t="s">
        <v>91</v>
      </c>
    </row>
    <row r="12" spans="1:24" x14ac:dyDescent="0.2">
      <c r="A12" t="s">
        <v>0</v>
      </c>
      <c r="B12">
        <v>10</v>
      </c>
      <c r="C12">
        <v>9.1721269600617639</v>
      </c>
      <c r="D12" t="s">
        <v>41</v>
      </c>
      <c r="E12" t="s">
        <v>0</v>
      </c>
      <c r="F12">
        <v>10</v>
      </c>
      <c r="G12">
        <v>9.1721269600617639</v>
      </c>
      <c r="H12" t="s">
        <v>41</v>
      </c>
      <c r="I12" t="s">
        <v>0</v>
      </c>
      <c r="J12">
        <v>10</v>
      </c>
      <c r="K12">
        <v>9.1721269600617639</v>
      </c>
      <c r="L12" t="s">
        <v>41</v>
      </c>
      <c r="M12" t="s">
        <v>0</v>
      </c>
      <c r="N12">
        <v>10</v>
      </c>
      <c r="O12">
        <v>9.1721269600617639</v>
      </c>
      <c r="P12" t="s">
        <v>41</v>
      </c>
      <c r="Q12" t="s">
        <v>0</v>
      </c>
      <c r="R12">
        <v>10</v>
      </c>
      <c r="S12">
        <v>9.1721269600617639</v>
      </c>
      <c r="T12" t="s">
        <v>41</v>
      </c>
      <c r="U12" t="s">
        <v>0</v>
      </c>
      <c r="V12">
        <v>10</v>
      </c>
      <c r="W12">
        <v>9.1721269600617639</v>
      </c>
      <c r="X12" t="s">
        <v>41</v>
      </c>
    </row>
    <row r="13" spans="1:24" x14ac:dyDescent="0.2">
      <c r="A13" t="s">
        <v>0</v>
      </c>
      <c r="B13">
        <v>11</v>
      </c>
      <c r="C13">
        <v>9.8470756278806313</v>
      </c>
      <c r="D13" t="s">
        <v>107</v>
      </c>
      <c r="E13" t="s">
        <v>0</v>
      </c>
      <c r="F13">
        <v>11</v>
      </c>
      <c r="G13">
        <v>9.8470756278806313</v>
      </c>
      <c r="H13" t="s">
        <v>107</v>
      </c>
      <c r="I13" t="s">
        <v>0</v>
      </c>
      <c r="J13">
        <v>11</v>
      </c>
      <c r="K13">
        <v>9.8470756278806313</v>
      </c>
      <c r="L13" t="s">
        <v>107</v>
      </c>
      <c r="M13" t="s">
        <v>0</v>
      </c>
      <c r="N13">
        <v>11</v>
      </c>
      <c r="O13">
        <v>9.8470756278806313</v>
      </c>
      <c r="P13" t="s">
        <v>107</v>
      </c>
      <c r="Q13" t="s">
        <v>0</v>
      </c>
      <c r="R13">
        <v>11</v>
      </c>
      <c r="S13">
        <v>9.8470756278806313</v>
      </c>
      <c r="T13" t="s">
        <v>42</v>
      </c>
      <c r="U13" t="s">
        <v>0</v>
      </c>
      <c r="V13">
        <v>11</v>
      </c>
      <c r="W13">
        <v>9.8470756278806313</v>
      </c>
      <c r="X13" t="s">
        <v>42</v>
      </c>
    </row>
    <row r="14" spans="1:24" x14ac:dyDescent="0.2">
      <c r="A14" t="s">
        <v>0</v>
      </c>
      <c r="B14">
        <v>12</v>
      </c>
      <c r="C14">
        <v>12.126092669965901</v>
      </c>
      <c r="D14" t="s">
        <v>43</v>
      </c>
      <c r="E14" t="s">
        <v>0</v>
      </c>
      <c r="F14">
        <v>12</v>
      </c>
      <c r="G14">
        <v>12.126092669965901</v>
      </c>
      <c r="H14" t="s">
        <v>43</v>
      </c>
      <c r="I14" t="s">
        <v>0</v>
      </c>
      <c r="J14">
        <v>12</v>
      </c>
      <c r="K14">
        <v>12.126092669965901</v>
      </c>
      <c r="L14" t="s">
        <v>121</v>
      </c>
      <c r="M14" t="s">
        <v>0</v>
      </c>
      <c r="N14">
        <v>12</v>
      </c>
      <c r="O14">
        <v>12.126092669965901</v>
      </c>
      <c r="P14" t="s">
        <v>121</v>
      </c>
      <c r="Q14" t="s">
        <v>0</v>
      </c>
      <c r="R14">
        <v>12</v>
      </c>
      <c r="S14">
        <v>12.126092669965901</v>
      </c>
      <c r="T14" t="s">
        <v>121</v>
      </c>
      <c r="U14" t="s">
        <v>0</v>
      </c>
      <c r="V14">
        <v>12</v>
      </c>
      <c r="W14">
        <v>12.126092669965901</v>
      </c>
      <c r="X14" t="s">
        <v>43</v>
      </c>
    </row>
    <row r="15" spans="1:24" x14ac:dyDescent="0.2">
      <c r="A15" t="s">
        <v>0</v>
      </c>
      <c r="B15">
        <v>13</v>
      </c>
      <c r="C15">
        <v>14.371609271751142</v>
      </c>
      <c r="D15" t="s">
        <v>92</v>
      </c>
      <c r="E15" t="s">
        <v>0</v>
      </c>
      <c r="F15">
        <v>13</v>
      </c>
      <c r="G15">
        <v>14.371609271751142</v>
      </c>
      <c r="H15" t="s">
        <v>92</v>
      </c>
      <c r="I15" t="s">
        <v>0</v>
      </c>
      <c r="J15">
        <v>13</v>
      </c>
      <c r="K15">
        <v>14.371609271751142</v>
      </c>
      <c r="L15" t="s">
        <v>92</v>
      </c>
      <c r="M15" t="s">
        <v>0</v>
      </c>
      <c r="N15">
        <v>13</v>
      </c>
      <c r="O15">
        <v>14.371609271751142</v>
      </c>
      <c r="P15" t="s">
        <v>92</v>
      </c>
      <c r="Q15" t="s">
        <v>0</v>
      </c>
      <c r="R15">
        <v>13</v>
      </c>
      <c r="S15">
        <v>14.371609271751142</v>
      </c>
      <c r="T15" t="s">
        <v>92</v>
      </c>
      <c r="U15" t="s">
        <v>0</v>
      </c>
      <c r="V15">
        <v>13</v>
      </c>
      <c r="W15">
        <v>14.371609271751142</v>
      </c>
      <c r="X15" t="s">
        <v>92</v>
      </c>
    </row>
    <row r="16" spans="1:24" x14ac:dyDescent="0.2">
      <c r="A16" t="s">
        <v>0</v>
      </c>
      <c r="B16">
        <v>14</v>
      </c>
      <c r="C16">
        <v>13.936151214670851</v>
      </c>
      <c r="D16" t="s">
        <v>115</v>
      </c>
      <c r="E16" t="s">
        <v>0</v>
      </c>
      <c r="F16">
        <v>14</v>
      </c>
      <c r="G16">
        <v>13.936151214670851</v>
      </c>
      <c r="H16" t="s">
        <v>45</v>
      </c>
      <c r="I16" t="s">
        <v>0</v>
      </c>
      <c r="J16">
        <v>14</v>
      </c>
      <c r="K16">
        <v>13.936151214670851</v>
      </c>
      <c r="L16" t="s">
        <v>115</v>
      </c>
      <c r="M16" t="s">
        <v>0</v>
      </c>
      <c r="N16">
        <v>14</v>
      </c>
      <c r="O16">
        <v>13.936151214670851</v>
      </c>
      <c r="P16" t="s">
        <v>115</v>
      </c>
      <c r="Q16" t="s">
        <v>0</v>
      </c>
      <c r="R16">
        <v>14</v>
      </c>
      <c r="S16">
        <v>13.936151214670851</v>
      </c>
      <c r="T16" t="s">
        <v>115</v>
      </c>
      <c r="U16" t="s">
        <v>0</v>
      </c>
      <c r="V16">
        <v>14</v>
      </c>
      <c r="W16">
        <v>13.936151214670851</v>
      </c>
      <c r="X16" t="s">
        <v>115</v>
      </c>
    </row>
    <row r="17" spans="1:24" x14ac:dyDescent="0.2">
      <c r="A17" t="s">
        <v>0</v>
      </c>
      <c r="B17">
        <v>15</v>
      </c>
      <c r="C17">
        <v>24.71239131454168</v>
      </c>
      <c r="D17" t="s">
        <v>46</v>
      </c>
      <c r="E17" t="s">
        <v>0</v>
      </c>
      <c r="F17">
        <v>15</v>
      </c>
      <c r="G17">
        <v>24.71239131454168</v>
      </c>
      <c r="H17" t="s">
        <v>46</v>
      </c>
      <c r="I17" t="s">
        <v>0</v>
      </c>
      <c r="J17">
        <v>15</v>
      </c>
      <c r="K17">
        <v>24.71239131454168</v>
      </c>
      <c r="L17" t="s">
        <v>46</v>
      </c>
      <c r="M17" t="s">
        <v>0</v>
      </c>
      <c r="N17">
        <v>15</v>
      </c>
      <c r="O17">
        <v>24.71239131454168</v>
      </c>
      <c r="P17" t="s">
        <v>46</v>
      </c>
      <c r="Q17" t="s">
        <v>0</v>
      </c>
      <c r="R17">
        <v>15</v>
      </c>
      <c r="S17">
        <v>24.71239131454168</v>
      </c>
      <c r="T17" t="s">
        <v>46</v>
      </c>
      <c r="U17" t="s">
        <v>0</v>
      </c>
      <c r="V17">
        <v>15</v>
      </c>
      <c r="W17">
        <v>24.71239131454168</v>
      </c>
      <c r="X17" t="s">
        <v>46</v>
      </c>
    </row>
    <row r="18" spans="1:24" x14ac:dyDescent="0.2">
      <c r="A18" t="s">
        <v>0</v>
      </c>
      <c r="B18">
        <v>16</v>
      </c>
      <c r="C18">
        <v>21.084921636505584</v>
      </c>
      <c r="D18" t="s">
        <v>47</v>
      </c>
      <c r="E18" t="s">
        <v>0</v>
      </c>
      <c r="F18">
        <v>16</v>
      </c>
      <c r="G18">
        <v>21.084921636505584</v>
      </c>
      <c r="H18" t="s">
        <v>47</v>
      </c>
      <c r="I18" t="s">
        <v>0</v>
      </c>
      <c r="J18">
        <v>16</v>
      </c>
      <c r="K18">
        <v>21.084921636505584</v>
      </c>
      <c r="L18" t="s">
        <v>47</v>
      </c>
      <c r="M18" t="s">
        <v>0</v>
      </c>
      <c r="N18">
        <v>16</v>
      </c>
      <c r="O18">
        <v>21.084921636505584</v>
      </c>
      <c r="P18" t="s">
        <v>47</v>
      </c>
      <c r="Q18" t="s">
        <v>0</v>
      </c>
      <c r="R18">
        <v>16</v>
      </c>
      <c r="S18">
        <v>21.084921636505584</v>
      </c>
      <c r="T18" t="s">
        <v>47</v>
      </c>
      <c r="U18" t="s">
        <v>0</v>
      </c>
      <c r="V18">
        <v>16</v>
      </c>
      <c r="W18">
        <v>21.084921636505584</v>
      </c>
      <c r="X18" t="s">
        <v>47</v>
      </c>
    </row>
    <row r="19" spans="1:24" x14ac:dyDescent="0.2">
      <c r="A19" t="s">
        <v>0</v>
      </c>
      <c r="B19">
        <v>17</v>
      </c>
      <c r="C19">
        <v>21.982116398462438</v>
      </c>
      <c r="D19" t="s">
        <v>48</v>
      </c>
      <c r="E19" t="s">
        <v>0</v>
      </c>
      <c r="F19">
        <v>17</v>
      </c>
      <c r="G19">
        <v>21.982116398462438</v>
      </c>
      <c r="H19" t="s">
        <v>48</v>
      </c>
      <c r="I19" t="s">
        <v>0</v>
      </c>
      <c r="J19">
        <v>17</v>
      </c>
      <c r="K19">
        <v>21.982116398462438</v>
      </c>
      <c r="L19" t="s">
        <v>48</v>
      </c>
      <c r="M19" t="s">
        <v>0</v>
      </c>
      <c r="N19">
        <v>17</v>
      </c>
      <c r="O19">
        <v>21.982116398462438</v>
      </c>
      <c r="P19" t="s">
        <v>48</v>
      </c>
      <c r="Q19" t="s">
        <v>0</v>
      </c>
      <c r="R19">
        <v>17</v>
      </c>
      <c r="S19">
        <v>21.982116398462438</v>
      </c>
      <c r="T19" t="s">
        <v>48</v>
      </c>
      <c r="U19" t="s">
        <v>0</v>
      </c>
      <c r="V19">
        <v>17</v>
      </c>
      <c r="W19">
        <v>21.982116398462438</v>
      </c>
      <c r="X19" t="s">
        <v>48</v>
      </c>
    </row>
    <row r="20" spans="1:24" x14ac:dyDescent="0.2">
      <c r="A20" t="s">
        <v>0</v>
      </c>
      <c r="B20">
        <v>18</v>
      </c>
      <c r="C20">
        <v>26.018658511173811</v>
      </c>
      <c r="D20" t="s">
        <v>49</v>
      </c>
      <c r="E20" t="s">
        <v>0</v>
      </c>
      <c r="F20">
        <v>18</v>
      </c>
      <c r="G20">
        <v>26.018658511173811</v>
      </c>
      <c r="H20" t="s">
        <v>119</v>
      </c>
      <c r="I20" t="s">
        <v>0</v>
      </c>
      <c r="J20">
        <v>18</v>
      </c>
      <c r="K20">
        <v>26.018658511173811</v>
      </c>
      <c r="L20" t="s">
        <v>119</v>
      </c>
      <c r="M20" t="s">
        <v>0</v>
      </c>
      <c r="N20">
        <v>18</v>
      </c>
      <c r="O20">
        <v>26.018658511173811</v>
      </c>
      <c r="P20" t="s">
        <v>49</v>
      </c>
      <c r="Q20" t="s">
        <v>0</v>
      </c>
      <c r="R20">
        <v>18</v>
      </c>
      <c r="S20">
        <v>26.018658511173811</v>
      </c>
      <c r="T20" t="s">
        <v>49</v>
      </c>
      <c r="U20" t="s">
        <v>0</v>
      </c>
      <c r="V20">
        <v>18</v>
      </c>
      <c r="W20">
        <v>26.018658511173811</v>
      </c>
      <c r="X20" t="s">
        <v>49</v>
      </c>
    </row>
    <row r="21" spans="1:24" x14ac:dyDescent="0.2">
      <c r="A21" t="s">
        <v>0</v>
      </c>
      <c r="B21">
        <v>19</v>
      </c>
      <c r="C21">
        <v>26.806563815926648</v>
      </c>
      <c r="D21" t="s">
        <v>50</v>
      </c>
      <c r="E21" t="s">
        <v>0</v>
      </c>
      <c r="F21">
        <v>19</v>
      </c>
      <c r="G21">
        <v>26.806563815926648</v>
      </c>
      <c r="H21" t="s">
        <v>50</v>
      </c>
      <c r="I21" t="s">
        <v>0</v>
      </c>
      <c r="J21">
        <v>19</v>
      </c>
      <c r="K21">
        <v>26.806563815926648</v>
      </c>
      <c r="L21" t="s">
        <v>50</v>
      </c>
      <c r="M21" t="s">
        <v>0</v>
      </c>
      <c r="N21">
        <v>19</v>
      </c>
      <c r="O21">
        <v>26.806563815926648</v>
      </c>
      <c r="P21" t="s">
        <v>50</v>
      </c>
      <c r="Q21" t="s">
        <v>0</v>
      </c>
      <c r="R21">
        <v>19</v>
      </c>
      <c r="S21">
        <v>26.806563815926648</v>
      </c>
      <c r="T21" t="s">
        <v>50</v>
      </c>
      <c r="U21" t="s">
        <v>0</v>
      </c>
      <c r="V21">
        <v>19</v>
      </c>
      <c r="W21">
        <v>26.806563815926648</v>
      </c>
      <c r="X21" t="s">
        <v>50</v>
      </c>
    </row>
    <row r="22" spans="1:24" x14ac:dyDescent="0.2">
      <c r="A22" t="s">
        <v>0</v>
      </c>
      <c r="B22">
        <v>20</v>
      </c>
      <c r="C22">
        <v>28.22499845758286</v>
      </c>
      <c r="D22" t="s">
        <v>102</v>
      </c>
      <c r="E22" t="s">
        <v>0</v>
      </c>
      <c r="F22">
        <v>20</v>
      </c>
      <c r="G22">
        <v>28.22499845758286</v>
      </c>
      <c r="H22" t="s">
        <v>102</v>
      </c>
      <c r="I22" t="s">
        <v>0</v>
      </c>
      <c r="J22">
        <v>20</v>
      </c>
      <c r="K22">
        <v>28.22499845758286</v>
      </c>
      <c r="L22" t="s">
        <v>102</v>
      </c>
      <c r="M22" t="s">
        <v>0</v>
      </c>
      <c r="N22">
        <v>20</v>
      </c>
      <c r="O22">
        <v>28.22499845758286</v>
      </c>
      <c r="P22" t="s">
        <v>102</v>
      </c>
      <c r="Q22" t="s">
        <v>0</v>
      </c>
      <c r="R22">
        <v>20</v>
      </c>
      <c r="S22">
        <v>28.22499845758286</v>
      </c>
      <c r="T22" t="s">
        <v>102</v>
      </c>
      <c r="U22" t="s">
        <v>0</v>
      </c>
      <c r="V22">
        <v>20</v>
      </c>
      <c r="W22">
        <v>28.22499845758286</v>
      </c>
      <c r="X22" t="s">
        <v>102</v>
      </c>
    </row>
    <row r="23" spans="1:24" x14ac:dyDescent="0.2">
      <c r="A23" t="s">
        <v>0</v>
      </c>
      <c r="B23">
        <v>21</v>
      </c>
      <c r="C23">
        <v>24.537732239293604</v>
      </c>
      <c r="D23" t="s">
        <v>52</v>
      </c>
      <c r="E23" t="s">
        <v>0</v>
      </c>
      <c r="F23">
        <v>21</v>
      </c>
      <c r="G23">
        <v>24.537732239293604</v>
      </c>
      <c r="H23" t="s">
        <v>52</v>
      </c>
      <c r="I23" t="s">
        <v>0</v>
      </c>
      <c r="J23">
        <v>21</v>
      </c>
      <c r="K23">
        <v>24.537732239293604</v>
      </c>
      <c r="L23" t="s">
        <v>52</v>
      </c>
      <c r="M23" t="s">
        <v>0</v>
      </c>
      <c r="N23">
        <v>21</v>
      </c>
      <c r="O23">
        <v>24.537732239293604</v>
      </c>
      <c r="P23" t="s">
        <v>52</v>
      </c>
      <c r="Q23" t="s">
        <v>0</v>
      </c>
      <c r="R23">
        <v>21</v>
      </c>
      <c r="S23">
        <v>24.537732239293604</v>
      </c>
      <c r="T23" t="s">
        <v>52</v>
      </c>
      <c r="U23" t="s">
        <v>0</v>
      </c>
      <c r="V23">
        <v>21</v>
      </c>
      <c r="W23">
        <v>24.537732239293604</v>
      </c>
      <c r="X23" t="s">
        <v>52</v>
      </c>
    </row>
    <row r="24" spans="1:24" x14ac:dyDescent="0.2">
      <c r="A24" t="s">
        <v>0</v>
      </c>
      <c r="B24">
        <v>22</v>
      </c>
      <c r="C24">
        <v>25.647488305341092</v>
      </c>
      <c r="D24" t="s">
        <v>94</v>
      </c>
      <c r="E24" t="s">
        <v>0</v>
      </c>
      <c r="F24">
        <v>22</v>
      </c>
      <c r="G24">
        <v>25.647488305341092</v>
      </c>
      <c r="H24" t="s">
        <v>94</v>
      </c>
      <c r="I24" t="s">
        <v>0</v>
      </c>
      <c r="J24">
        <v>22</v>
      </c>
      <c r="K24">
        <v>25.647488305341092</v>
      </c>
      <c r="L24" t="s">
        <v>94</v>
      </c>
      <c r="M24" t="s">
        <v>0</v>
      </c>
      <c r="N24">
        <v>22</v>
      </c>
      <c r="O24">
        <v>25.647488305341092</v>
      </c>
      <c r="P24" t="s">
        <v>94</v>
      </c>
      <c r="Q24" t="s">
        <v>0</v>
      </c>
      <c r="R24">
        <v>22</v>
      </c>
      <c r="S24">
        <v>25.647488305341092</v>
      </c>
      <c r="T24" t="s">
        <v>94</v>
      </c>
      <c r="U24" t="s">
        <v>0</v>
      </c>
      <c r="V24">
        <v>22</v>
      </c>
      <c r="W24">
        <v>25.647488305341092</v>
      </c>
      <c r="X24" t="s">
        <v>94</v>
      </c>
    </row>
    <row r="25" spans="1:24" x14ac:dyDescent="0.2">
      <c r="A25" t="s">
        <v>0</v>
      </c>
      <c r="B25">
        <v>23</v>
      </c>
      <c r="C25">
        <v>25.545879701699452</v>
      </c>
      <c r="D25" t="s">
        <v>54</v>
      </c>
      <c r="E25" t="s">
        <v>0</v>
      </c>
      <c r="F25">
        <v>23</v>
      </c>
      <c r="G25">
        <v>25.545879701699452</v>
      </c>
      <c r="H25" t="s">
        <v>54</v>
      </c>
      <c r="I25" t="s">
        <v>0</v>
      </c>
      <c r="J25">
        <v>23</v>
      </c>
      <c r="K25">
        <v>25.545879701699452</v>
      </c>
      <c r="L25" t="s">
        <v>54</v>
      </c>
      <c r="M25" t="s">
        <v>0</v>
      </c>
      <c r="N25">
        <v>23</v>
      </c>
      <c r="O25">
        <v>25.545879701699452</v>
      </c>
      <c r="P25" t="s">
        <v>54</v>
      </c>
      <c r="Q25" t="s">
        <v>0</v>
      </c>
      <c r="R25">
        <v>23</v>
      </c>
      <c r="S25">
        <v>25.545879701699452</v>
      </c>
      <c r="T25" t="s">
        <v>54</v>
      </c>
      <c r="U25" t="s">
        <v>0</v>
      </c>
      <c r="V25">
        <v>23</v>
      </c>
      <c r="W25">
        <v>25.545879701699452</v>
      </c>
      <c r="X25" t="s">
        <v>54</v>
      </c>
    </row>
    <row r="26" spans="1:24" x14ac:dyDescent="0.2">
      <c r="A26" t="s">
        <v>0</v>
      </c>
      <c r="B26">
        <v>24</v>
      </c>
      <c r="C26">
        <v>31.589421780498764</v>
      </c>
      <c r="D26" t="s">
        <v>55</v>
      </c>
      <c r="E26" t="s">
        <v>0</v>
      </c>
      <c r="F26">
        <v>24</v>
      </c>
      <c r="G26">
        <v>31.589421780498764</v>
      </c>
      <c r="H26" t="s">
        <v>120</v>
      </c>
      <c r="I26" t="s">
        <v>0</v>
      </c>
      <c r="J26">
        <v>24</v>
      </c>
      <c r="K26">
        <v>31.589421780498764</v>
      </c>
      <c r="L26" t="s">
        <v>55</v>
      </c>
      <c r="M26" t="s">
        <v>0</v>
      </c>
      <c r="N26">
        <v>24</v>
      </c>
      <c r="O26">
        <v>31.589421780498764</v>
      </c>
      <c r="P26" t="s">
        <v>55</v>
      </c>
      <c r="Q26" t="s">
        <v>0</v>
      </c>
      <c r="R26">
        <v>24</v>
      </c>
      <c r="S26">
        <v>31.589421780498764</v>
      </c>
      <c r="T26" t="s">
        <v>120</v>
      </c>
      <c r="U26" t="s">
        <v>0</v>
      </c>
      <c r="V26">
        <v>24</v>
      </c>
      <c r="W26">
        <v>31.589421780498764</v>
      </c>
      <c r="X26" t="s">
        <v>120</v>
      </c>
    </row>
    <row r="27" spans="1:24" x14ac:dyDescent="0.2">
      <c r="A27" t="s">
        <v>0</v>
      </c>
      <c r="B27">
        <v>25</v>
      </c>
      <c r="C27">
        <v>39.609794377572541</v>
      </c>
      <c r="D27" t="s">
        <v>108</v>
      </c>
      <c r="E27" t="s">
        <v>0</v>
      </c>
      <c r="F27">
        <v>25</v>
      </c>
      <c r="G27">
        <v>39.609794377572541</v>
      </c>
      <c r="H27" t="s">
        <v>108</v>
      </c>
      <c r="I27" t="s">
        <v>0</v>
      </c>
      <c r="J27">
        <v>25</v>
      </c>
      <c r="K27">
        <v>39.609794377572541</v>
      </c>
      <c r="L27" t="s">
        <v>108</v>
      </c>
      <c r="M27" t="s">
        <v>0</v>
      </c>
      <c r="N27">
        <v>25</v>
      </c>
      <c r="O27">
        <v>39.609794377572541</v>
      </c>
      <c r="P27" t="s">
        <v>108</v>
      </c>
      <c r="Q27" t="s">
        <v>0</v>
      </c>
      <c r="R27">
        <v>25</v>
      </c>
      <c r="S27">
        <v>39.609794377572541</v>
      </c>
      <c r="T27" t="s">
        <v>108</v>
      </c>
      <c r="U27" t="s">
        <v>0</v>
      </c>
      <c r="V27">
        <v>25</v>
      </c>
      <c r="W27">
        <v>39.609794377572541</v>
      </c>
      <c r="X27" t="s">
        <v>108</v>
      </c>
    </row>
    <row r="28" spans="1:24" x14ac:dyDescent="0.2">
      <c r="A28" t="s">
        <v>0</v>
      </c>
      <c r="B28">
        <v>26</v>
      </c>
      <c r="C28">
        <v>44.846750502923555</v>
      </c>
      <c r="D28" t="s">
        <v>57</v>
      </c>
      <c r="E28" t="s">
        <v>0</v>
      </c>
      <c r="F28">
        <v>26</v>
      </c>
      <c r="G28">
        <v>44.846750502923555</v>
      </c>
      <c r="H28" t="s">
        <v>57</v>
      </c>
      <c r="I28" t="s">
        <v>0</v>
      </c>
      <c r="J28">
        <v>26</v>
      </c>
      <c r="K28">
        <v>44.846750502923555</v>
      </c>
      <c r="L28" t="s">
        <v>57</v>
      </c>
      <c r="M28" t="s">
        <v>0</v>
      </c>
      <c r="N28">
        <v>26</v>
      </c>
      <c r="O28">
        <v>44.846750502923555</v>
      </c>
      <c r="P28" t="s">
        <v>57</v>
      </c>
      <c r="Q28" t="s">
        <v>0</v>
      </c>
      <c r="R28">
        <v>26</v>
      </c>
      <c r="S28">
        <v>44.846750502923555</v>
      </c>
      <c r="T28" t="s">
        <v>122</v>
      </c>
      <c r="U28" t="s">
        <v>0</v>
      </c>
      <c r="V28">
        <v>26</v>
      </c>
      <c r="W28">
        <v>44.846750502923555</v>
      </c>
      <c r="X28" t="s">
        <v>57</v>
      </c>
    </row>
    <row r="29" spans="1:24" x14ac:dyDescent="0.2">
      <c r="A29" t="s">
        <v>0</v>
      </c>
      <c r="B29">
        <v>27</v>
      </c>
      <c r="C29">
        <v>45.852880102271058</v>
      </c>
      <c r="D29" t="s">
        <v>58</v>
      </c>
      <c r="E29" t="s">
        <v>0</v>
      </c>
      <c r="F29">
        <v>27</v>
      </c>
      <c r="G29">
        <v>45.852880102271058</v>
      </c>
      <c r="H29" t="s">
        <v>58</v>
      </c>
      <c r="I29" t="s">
        <v>0</v>
      </c>
      <c r="J29">
        <v>27</v>
      </c>
      <c r="K29">
        <v>45.852880102271058</v>
      </c>
      <c r="L29" t="s">
        <v>58</v>
      </c>
      <c r="M29" t="s">
        <v>0</v>
      </c>
      <c r="N29">
        <v>27</v>
      </c>
      <c r="O29">
        <v>45.852880102271058</v>
      </c>
      <c r="P29" t="s">
        <v>58</v>
      </c>
      <c r="Q29" t="s">
        <v>0</v>
      </c>
      <c r="R29">
        <v>27</v>
      </c>
      <c r="S29">
        <v>45.852880102271058</v>
      </c>
      <c r="T29" t="s">
        <v>58</v>
      </c>
      <c r="U29" t="s">
        <v>0</v>
      </c>
      <c r="V29">
        <v>27</v>
      </c>
      <c r="W29">
        <v>45.852880102271058</v>
      </c>
      <c r="X29" t="s">
        <v>58</v>
      </c>
    </row>
    <row r="30" spans="1:24" x14ac:dyDescent="0.2">
      <c r="A30" t="s">
        <v>0</v>
      </c>
      <c r="B30">
        <v>28</v>
      </c>
      <c r="C30">
        <v>42.591388771432385</v>
      </c>
      <c r="D30" t="s">
        <v>116</v>
      </c>
      <c r="E30" t="s">
        <v>0</v>
      </c>
      <c r="F30">
        <v>28</v>
      </c>
      <c r="G30">
        <v>42.591388771432385</v>
      </c>
      <c r="H30" t="s">
        <v>116</v>
      </c>
      <c r="I30" t="s">
        <v>0</v>
      </c>
      <c r="J30">
        <v>28</v>
      </c>
      <c r="K30">
        <v>42.591388771432385</v>
      </c>
      <c r="L30" t="s">
        <v>116</v>
      </c>
      <c r="M30" t="s">
        <v>0</v>
      </c>
      <c r="N30">
        <v>28</v>
      </c>
      <c r="O30">
        <v>42.591388771432385</v>
      </c>
      <c r="P30" t="s">
        <v>116</v>
      </c>
      <c r="Q30" t="s">
        <v>0</v>
      </c>
      <c r="R30">
        <v>28</v>
      </c>
      <c r="S30">
        <v>42.591388771432385</v>
      </c>
      <c r="T30" t="s">
        <v>116</v>
      </c>
      <c r="U30" t="s">
        <v>0</v>
      </c>
      <c r="V30">
        <v>28</v>
      </c>
      <c r="W30">
        <v>42.591388771432385</v>
      </c>
      <c r="X30" t="s">
        <v>59</v>
      </c>
    </row>
    <row r="31" spans="1:24" x14ac:dyDescent="0.2">
      <c r="A31" t="s">
        <v>0</v>
      </c>
      <c r="B31">
        <v>29</v>
      </c>
      <c r="C31">
        <v>48.661734220685979</v>
      </c>
      <c r="D31" t="s">
        <v>60</v>
      </c>
      <c r="E31" t="s">
        <v>0</v>
      </c>
      <c r="F31">
        <v>29</v>
      </c>
      <c r="G31">
        <v>48.661734220685979</v>
      </c>
      <c r="H31" t="s">
        <v>60</v>
      </c>
      <c r="I31" t="s">
        <v>0</v>
      </c>
      <c r="J31">
        <v>29</v>
      </c>
      <c r="K31">
        <v>48.661734220685979</v>
      </c>
      <c r="L31" t="s">
        <v>60</v>
      </c>
      <c r="M31" t="s">
        <v>0</v>
      </c>
      <c r="N31">
        <v>29</v>
      </c>
      <c r="O31">
        <v>48.661734220685979</v>
      </c>
      <c r="P31" t="s">
        <v>60</v>
      </c>
      <c r="Q31" t="s">
        <v>0</v>
      </c>
      <c r="R31">
        <v>29</v>
      </c>
      <c r="S31">
        <v>48.661734220685979</v>
      </c>
      <c r="T31" t="s">
        <v>60</v>
      </c>
      <c r="U31" t="s">
        <v>0</v>
      </c>
      <c r="V31">
        <v>29</v>
      </c>
      <c r="W31">
        <v>48.661734220685979</v>
      </c>
      <c r="X31" t="s">
        <v>60</v>
      </c>
    </row>
    <row r="32" spans="1:24" x14ac:dyDescent="0.2">
      <c r="A32" t="s">
        <v>0</v>
      </c>
      <c r="B32">
        <v>30</v>
      </c>
      <c r="C32">
        <v>48.577878074142696</v>
      </c>
      <c r="D32" t="s">
        <v>111</v>
      </c>
      <c r="E32" t="s">
        <v>0</v>
      </c>
      <c r="F32">
        <v>30</v>
      </c>
      <c r="G32">
        <v>48.577878074142696</v>
      </c>
      <c r="H32" t="s">
        <v>111</v>
      </c>
      <c r="I32" t="s">
        <v>0</v>
      </c>
      <c r="J32">
        <v>30</v>
      </c>
      <c r="K32">
        <v>48.577878074142696</v>
      </c>
      <c r="L32" t="s">
        <v>111</v>
      </c>
      <c r="M32" t="s">
        <v>0</v>
      </c>
      <c r="N32">
        <v>30</v>
      </c>
      <c r="O32">
        <v>48.577878074142696</v>
      </c>
      <c r="P32" t="s">
        <v>111</v>
      </c>
      <c r="Q32" t="s">
        <v>0</v>
      </c>
      <c r="R32">
        <v>30</v>
      </c>
      <c r="S32">
        <v>48.577878074142696</v>
      </c>
      <c r="T32" t="s">
        <v>111</v>
      </c>
      <c r="U32" t="s">
        <v>0</v>
      </c>
      <c r="V32">
        <v>30</v>
      </c>
      <c r="W32">
        <v>48.577878074142696</v>
      </c>
      <c r="X32" t="s">
        <v>111</v>
      </c>
    </row>
    <row r="33" spans="1:24" x14ac:dyDescent="0.2">
      <c r="A33" t="s">
        <v>0</v>
      </c>
      <c r="B33">
        <v>31</v>
      </c>
      <c r="C33">
        <v>50.511517155756856</v>
      </c>
      <c r="D33" t="s">
        <v>62</v>
      </c>
      <c r="E33" t="s">
        <v>0</v>
      </c>
      <c r="F33">
        <v>31</v>
      </c>
      <c r="G33">
        <v>50.511517155756856</v>
      </c>
      <c r="H33" t="s">
        <v>62</v>
      </c>
      <c r="I33" t="s">
        <v>0</v>
      </c>
      <c r="J33">
        <v>31</v>
      </c>
      <c r="K33">
        <v>50.511517155756856</v>
      </c>
      <c r="L33" t="s">
        <v>62</v>
      </c>
      <c r="M33" t="s">
        <v>0</v>
      </c>
      <c r="N33">
        <v>31</v>
      </c>
      <c r="O33">
        <v>50.511517155756856</v>
      </c>
      <c r="P33" t="s">
        <v>62</v>
      </c>
      <c r="Q33" t="s">
        <v>0</v>
      </c>
      <c r="R33">
        <v>31</v>
      </c>
      <c r="S33">
        <v>50.511517155756856</v>
      </c>
      <c r="T33" t="s">
        <v>123</v>
      </c>
      <c r="U33" t="s">
        <v>0</v>
      </c>
      <c r="V33">
        <v>31</v>
      </c>
      <c r="W33">
        <v>50.511517155756856</v>
      </c>
      <c r="X33" t="s">
        <v>123</v>
      </c>
    </row>
    <row r="34" spans="1:24" x14ac:dyDescent="0.2">
      <c r="A34" t="s">
        <v>0</v>
      </c>
      <c r="B34">
        <v>32</v>
      </c>
      <c r="C34">
        <v>45.690105648056857</v>
      </c>
      <c r="D34" t="s">
        <v>63</v>
      </c>
      <c r="E34" t="s">
        <v>0</v>
      </c>
      <c r="F34">
        <v>32</v>
      </c>
      <c r="G34">
        <v>45.690105648056857</v>
      </c>
      <c r="H34" t="s">
        <v>63</v>
      </c>
      <c r="I34" t="s">
        <v>0</v>
      </c>
      <c r="J34">
        <v>32</v>
      </c>
      <c r="K34">
        <v>45.690105648056857</v>
      </c>
      <c r="L34" t="s">
        <v>63</v>
      </c>
      <c r="M34" t="s">
        <v>0</v>
      </c>
      <c r="N34">
        <v>32</v>
      </c>
      <c r="O34">
        <v>45.690105648056857</v>
      </c>
      <c r="P34" t="s">
        <v>63</v>
      </c>
      <c r="Q34" t="s">
        <v>0</v>
      </c>
      <c r="R34">
        <v>32</v>
      </c>
      <c r="S34">
        <v>45.690105648056857</v>
      </c>
      <c r="T34" t="s">
        <v>63</v>
      </c>
      <c r="U34" t="s">
        <v>0</v>
      </c>
      <c r="V34">
        <v>32</v>
      </c>
      <c r="W34">
        <v>45.690105648056857</v>
      </c>
      <c r="X34" t="s">
        <v>63</v>
      </c>
    </row>
    <row r="35" spans="1:24" x14ac:dyDescent="0.2">
      <c r="A35" t="s">
        <v>0</v>
      </c>
      <c r="B35">
        <v>33</v>
      </c>
      <c r="C35">
        <v>50.046399797409379</v>
      </c>
      <c r="D35" t="s">
        <v>117</v>
      </c>
      <c r="E35" t="s">
        <v>0</v>
      </c>
      <c r="F35">
        <v>33</v>
      </c>
      <c r="G35">
        <v>50.046399797409379</v>
      </c>
      <c r="H35" t="s">
        <v>64</v>
      </c>
      <c r="I35" t="s">
        <v>0</v>
      </c>
      <c r="J35">
        <v>33</v>
      </c>
      <c r="K35">
        <v>50.046399797409379</v>
      </c>
      <c r="L35" t="s">
        <v>117</v>
      </c>
      <c r="M35" t="s">
        <v>0</v>
      </c>
      <c r="N35">
        <v>33</v>
      </c>
      <c r="O35">
        <v>50.046399797409379</v>
      </c>
      <c r="P35" t="s">
        <v>64</v>
      </c>
      <c r="Q35" t="s">
        <v>0</v>
      </c>
      <c r="R35">
        <v>33</v>
      </c>
      <c r="S35">
        <v>50.046399797409379</v>
      </c>
      <c r="T35" t="s">
        <v>64</v>
      </c>
      <c r="U35" t="s">
        <v>0</v>
      </c>
      <c r="V35">
        <v>33</v>
      </c>
      <c r="W35">
        <v>50.046399797409379</v>
      </c>
      <c r="X35" t="s">
        <v>64</v>
      </c>
    </row>
    <row r="36" spans="1:24" x14ac:dyDescent="0.2">
      <c r="A36" t="s">
        <v>0</v>
      </c>
      <c r="B36">
        <v>34</v>
      </c>
      <c r="C36">
        <v>46.681664753718188</v>
      </c>
      <c r="D36" t="s">
        <v>65</v>
      </c>
      <c r="E36" t="s">
        <v>0</v>
      </c>
      <c r="F36">
        <v>34</v>
      </c>
      <c r="G36">
        <v>46.681664753718188</v>
      </c>
      <c r="H36" t="s">
        <v>65</v>
      </c>
      <c r="I36" t="s">
        <v>0</v>
      </c>
      <c r="J36">
        <v>34</v>
      </c>
      <c r="K36">
        <v>46.681664753718188</v>
      </c>
      <c r="L36" t="s">
        <v>65</v>
      </c>
      <c r="M36" t="s">
        <v>0</v>
      </c>
      <c r="N36">
        <v>34</v>
      </c>
      <c r="O36">
        <v>46.681664753718188</v>
      </c>
      <c r="P36" t="s">
        <v>109</v>
      </c>
      <c r="Q36" t="s">
        <v>0</v>
      </c>
      <c r="R36">
        <v>34</v>
      </c>
      <c r="S36">
        <v>46.681664753718188</v>
      </c>
      <c r="T36" t="s">
        <v>109</v>
      </c>
      <c r="U36" t="s">
        <v>0</v>
      </c>
      <c r="V36">
        <v>34</v>
      </c>
      <c r="W36">
        <v>46.681664753718188</v>
      </c>
      <c r="X36" t="s">
        <v>65</v>
      </c>
    </row>
    <row r="37" spans="1:24" x14ac:dyDescent="0.2">
      <c r="A37" t="s">
        <v>0</v>
      </c>
      <c r="B37">
        <v>35</v>
      </c>
      <c r="C37">
        <v>53.918103930160491</v>
      </c>
      <c r="D37" t="s">
        <v>66</v>
      </c>
      <c r="E37" t="s">
        <v>0</v>
      </c>
      <c r="F37">
        <v>35</v>
      </c>
      <c r="G37">
        <v>53.918103930160491</v>
      </c>
      <c r="H37" t="s">
        <v>66</v>
      </c>
      <c r="I37" t="s">
        <v>0</v>
      </c>
      <c r="J37">
        <v>35</v>
      </c>
      <c r="K37">
        <v>53.918103930160491</v>
      </c>
      <c r="L37" t="s">
        <v>66</v>
      </c>
      <c r="M37" t="s">
        <v>0</v>
      </c>
      <c r="N37">
        <v>35</v>
      </c>
      <c r="O37">
        <v>53.918103930160491</v>
      </c>
      <c r="P37" t="s">
        <v>66</v>
      </c>
      <c r="Q37" t="s">
        <v>0</v>
      </c>
      <c r="R37">
        <v>35</v>
      </c>
      <c r="S37">
        <v>53.918103930160491</v>
      </c>
      <c r="T37" t="s">
        <v>66</v>
      </c>
      <c r="U37" t="s">
        <v>0</v>
      </c>
      <c r="V37">
        <v>35</v>
      </c>
      <c r="W37">
        <v>53.918103930160491</v>
      </c>
      <c r="X37" t="s">
        <v>66</v>
      </c>
    </row>
    <row r="38" spans="1:24" x14ac:dyDescent="0.2">
      <c r="A38" t="s">
        <v>0</v>
      </c>
      <c r="B38">
        <v>36</v>
      </c>
      <c r="C38">
        <v>55.583301967320239</v>
      </c>
      <c r="D38" t="s">
        <v>67</v>
      </c>
      <c r="E38" t="s">
        <v>0</v>
      </c>
      <c r="F38">
        <v>36</v>
      </c>
      <c r="G38">
        <v>55.583301967320239</v>
      </c>
      <c r="H38" t="s">
        <v>67</v>
      </c>
      <c r="I38" t="s">
        <v>0</v>
      </c>
      <c r="J38">
        <v>36</v>
      </c>
      <c r="K38">
        <v>55.583301967320239</v>
      </c>
      <c r="L38" t="s">
        <v>67</v>
      </c>
      <c r="M38" t="s">
        <v>0</v>
      </c>
      <c r="N38">
        <v>36</v>
      </c>
      <c r="O38">
        <v>55.583301967320239</v>
      </c>
      <c r="P38" t="s">
        <v>67</v>
      </c>
      <c r="Q38" t="s">
        <v>0</v>
      </c>
      <c r="R38">
        <v>36</v>
      </c>
      <c r="S38">
        <v>55.583301967320239</v>
      </c>
      <c r="T38" t="s">
        <v>67</v>
      </c>
      <c r="U38" t="s">
        <v>0</v>
      </c>
      <c r="V38">
        <v>36</v>
      </c>
      <c r="W38">
        <v>55.583301967320239</v>
      </c>
      <c r="X38" t="s">
        <v>67</v>
      </c>
    </row>
    <row r="39" spans="1:24" x14ac:dyDescent="0.2">
      <c r="A39" t="s">
        <v>0</v>
      </c>
      <c r="B39">
        <v>37</v>
      </c>
      <c r="C39">
        <v>56.915761303953907</v>
      </c>
      <c r="D39" t="s">
        <v>103</v>
      </c>
      <c r="E39" t="s">
        <v>0</v>
      </c>
      <c r="F39">
        <v>37</v>
      </c>
      <c r="G39">
        <v>56.915761303953907</v>
      </c>
      <c r="H39" t="s">
        <v>103</v>
      </c>
      <c r="I39" t="s">
        <v>0</v>
      </c>
      <c r="J39">
        <v>37</v>
      </c>
      <c r="K39">
        <v>56.915761303953907</v>
      </c>
      <c r="L39" t="s">
        <v>103</v>
      </c>
      <c r="M39" t="s">
        <v>0</v>
      </c>
      <c r="N39">
        <v>37</v>
      </c>
      <c r="O39">
        <v>56.915761303953907</v>
      </c>
      <c r="P39" t="s">
        <v>103</v>
      </c>
      <c r="Q39" t="s">
        <v>0</v>
      </c>
      <c r="R39">
        <v>37</v>
      </c>
      <c r="S39">
        <v>56.915761303953907</v>
      </c>
      <c r="T39" t="s">
        <v>103</v>
      </c>
      <c r="U39" t="s">
        <v>0</v>
      </c>
      <c r="V39">
        <v>37</v>
      </c>
      <c r="W39">
        <v>56.915761303953907</v>
      </c>
      <c r="X39" t="s">
        <v>103</v>
      </c>
    </row>
    <row r="40" spans="1:24" x14ac:dyDescent="0.2">
      <c r="A40" t="s">
        <v>0</v>
      </c>
      <c r="B40">
        <v>38</v>
      </c>
      <c r="C40">
        <v>57.769145222063145</v>
      </c>
      <c r="D40" t="s">
        <v>69</v>
      </c>
      <c r="E40" t="s">
        <v>0</v>
      </c>
      <c r="F40">
        <v>38</v>
      </c>
      <c r="G40">
        <v>57.769145222063145</v>
      </c>
      <c r="H40" t="s">
        <v>69</v>
      </c>
      <c r="I40" t="s">
        <v>0</v>
      </c>
      <c r="J40">
        <v>38</v>
      </c>
      <c r="K40">
        <v>57.769145222063145</v>
      </c>
      <c r="L40" t="s">
        <v>69</v>
      </c>
      <c r="M40" t="s">
        <v>0</v>
      </c>
      <c r="N40">
        <v>38</v>
      </c>
      <c r="O40">
        <v>57.769145222063145</v>
      </c>
      <c r="P40" t="s">
        <v>69</v>
      </c>
      <c r="Q40" t="s">
        <v>0</v>
      </c>
      <c r="R40">
        <v>38</v>
      </c>
      <c r="S40">
        <v>57.769145222063145</v>
      </c>
      <c r="T40" t="s">
        <v>69</v>
      </c>
      <c r="U40" t="s">
        <v>0</v>
      </c>
      <c r="V40">
        <v>38</v>
      </c>
      <c r="W40">
        <v>57.769145222063145</v>
      </c>
      <c r="X40" t="s">
        <v>69</v>
      </c>
    </row>
    <row r="41" spans="1:24" x14ac:dyDescent="0.2">
      <c r="A41" t="s">
        <v>0</v>
      </c>
      <c r="B41">
        <v>39</v>
      </c>
      <c r="C41">
        <v>58.444467311953204</v>
      </c>
      <c r="D41" t="s">
        <v>70</v>
      </c>
      <c r="E41" t="s">
        <v>0</v>
      </c>
      <c r="F41">
        <v>39</v>
      </c>
      <c r="G41">
        <v>58.444467311953204</v>
      </c>
      <c r="H41" t="s">
        <v>70</v>
      </c>
      <c r="I41" t="s">
        <v>0</v>
      </c>
      <c r="J41">
        <v>39</v>
      </c>
      <c r="K41">
        <v>58.444467311953204</v>
      </c>
      <c r="L41" t="s">
        <v>70</v>
      </c>
      <c r="M41" t="s">
        <v>0</v>
      </c>
      <c r="N41">
        <v>39</v>
      </c>
      <c r="O41">
        <v>58.444467311953204</v>
      </c>
      <c r="P41" t="s">
        <v>70</v>
      </c>
      <c r="Q41" t="s">
        <v>0</v>
      </c>
      <c r="R41">
        <v>39</v>
      </c>
      <c r="S41">
        <v>58.444467311953204</v>
      </c>
      <c r="T41" t="s">
        <v>70</v>
      </c>
      <c r="U41" t="s">
        <v>0</v>
      </c>
      <c r="V41">
        <v>39</v>
      </c>
      <c r="W41">
        <v>58.444467311953204</v>
      </c>
      <c r="X41" t="s">
        <v>70</v>
      </c>
    </row>
    <row r="42" spans="1:24" x14ac:dyDescent="0.2">
      <c r="A42" t="s">
        <v>0</v>
      </c>
      <c r="B42">
        <v>40</v>
      </c>
      <c r="C42">
        <v>52.402413191099129</v>
      </c>
      <c r="D42" t="s">
        <v>71</v>
      </c>
      <c r="E42" t="s">
        <v>0</v>
      </c>
      <c r="F42">
        <v>40</v>
      </c>
      <c r="G42">
        <v>52.402413191099129</v>
      </c>
      <c r="H42" t="s">
        <v>71</v>
      </c>
      <c r="I42" t="s">
        <v>0</v>
      </c>
      <c r="J42">
        <v>40</v>
      </c>
      <c r="K42">
        <v>52.402413191099129</v>
      </c>
      <c r="L42" t="s">
        <v>71</v>
      </c>
      <c r="M42" t="s">
        <v>0</v>
      </c>
      <c r="N42">
        <v>40</v>
      </c>
      <c r="O42">
        <v>52.402413191099129</v>
      </c>
      <c r="P42" t="s">
        <v>71</v>
      </c>
      <c r="Q42" t="s">
        <v>0</v>
      </c>
      <c r="R42">
        <v>40</v>
      </c>
      <c r="S42">
        <v>52.402413191099129</v>
      </c>
      <c r="T42" t="s">
        <v>71</v>
      </c>
      <c r="U42" t="s">
        <v>0</v>
      </c>
      <c r="V42">
        <v>40</v>
      </c>
      <c r="W42">
        <v>52.402413191099129</v>
      </c>
      <c r="X42" t="s">
        <v>71</v>
      </c>
    </row>
    <row r="43" spans="1:24" x14ac:dyDescent="0.2">
      <c r="A43" t="s">
        <v>0</v>
      </c>
      <c r="B43">
        <v>41</v>
      </c>
      <c r="C43">
        <v>53.496172143353526</v>
      </c>
      <c r="D43" t="s">
        <v>72</v>
      </c>
      <c r="E43" t="s">
        <v>0</v>
      </c>
      <c r="F43">
        <v>41</v>
      </c>
      <c r="G43">
        <v>53.496172143353526</v>
      </c>
      <c r="H43" t="s">
        <v>72</v>
      </c>
      <c r="I43" t="s">
        <v>0</v>
      </c>
      <c r="J43">
        <v>41</v>
      </c>
      <c r="K43">
        <v>53.496172143353526</v>
      </c>
      <c r="L43" t="s">
        <v>72</v>
      </c>
      <c r="M43" t="s">
        <v>0</v>
      </c>
      <c r="N43">
        <v>41</v>
      </c>
      <c r="O43">
        <v>53.496172143353526</v>
      </c>
      <c r="P43" t="s">
        <v>72</v>
      </c>
      <c r="Q43" t="s">
        <v>0</v>
      </c>
      <c r="R43">
        <v>41</v>
      </c>
      <c r="S43">
        <v>53.496172143353526</v>
      </c>
      <c r="T43" t="s">
        <v>72</v>
      </c>
      <c r="U43" t="s">
        <v>0</v>
      </c>
      <c r="V43">
        <v>41</v>
      </c>
      <c r="W43">
        <v>53.496172143353526</v>
      </c>
      <c r="X43" t="s">
        <v>72</v>
      </c>
    </row>
    <row r="44" spans="1:24" x14ac:dyDescent="0.2">
      <c r="A44" t="s">
        <v>0</v>
      </c>
      <c r="B44">
        <v>42</v>
      </c>
      <c r="C44">
        <v>54.513657863535627</v>
      </c>
      <c r="D44" t="s">
        <v>73</v>
      </c>
      <c r="E44" t="s">
        <v>0</v>
      </c>
      <c r="F44">
        <v>42</v>
      </c>
      <c r="G44">
        <v>54.513657863535627</v>
      </c>
      <c r="H44" t="s">
        <v>73</v>
      </c>
      <c r="I44" t="s">
        <v>0</v>
      </c>
      <c r="J44">
        <v>42</v>
      </c>
      <c r="K44">
        <v>54.513657863535627</v>
      </c>
      <c r="L44" t="s">
        <v>73</v>
      </c>
      <c r="M44" t="s">
        <v>0</v>
      </c>
      <c r="N44">
        <v>42</v>
      </c>
      <c r="O44">
        <v>54.513657863535627</v>
      </c>
      <c r="P44" t="s">
        <v>73</v>
      </c>
      <c r="Q44" t="s">
        <v>0</v>
      </c>
      <c r="R44">
        <v>42</v>
      </c>
      <c r="S44">
        <v>54.513657863535627</v>
      </c>
      <c r="T44" t="s">
        <v>73</v>
      </c>
      <c r="U44" t="s">
        <v>0</v>
      </c>
      <c r="V44">
        <v>42</v>
      </c>
      <c r="W44">
        <v>54.513657863535627</v>
      </c>
      <c r="X44" t="s">
        <v>73</v>
      </c>
    </row>
    <row r="45" spans="1:24" x14ac:dyDescent="0.2">
      <c r="A45" t="s">
        <v>0</v>
      </c>
      <c r="B45">
        <v>43</v>
      </c>
      <c r="C45">
        <v>55.338074876398821</v>
      </c>
      <c r="D45" t="s">
        <v>74</v>
      </c>
      <c r="E45" t="s">
        <v>0</v>
      </c>
      <c r="F45">
        <v>43</v>
      </c>
      <c r="G45">
        <v>55.338074876398821</v>
      </c>
      <c r="H45" t="s">
        <v>74</v>
      </c>
      <c r="I45" t="s">
        <v>0</v>
      </c>
      <c r="J45">
        <v>43</v>
      </c>
      <c r="K45">
        <v>55.338074876398821</v>
      </c>
      <c r="L45" t="s">
        <v>74</v>
      </c>
      <c r="M45" t="s">
        <v>0</v>
      </c>
      <c r="N45">
        <v>43</v>
      </c>
      <c r="O45">
        <v>55.338074876398821</v>
      </c>
      <c r="P45" t="s">
        <v>74</v>
      </c>
      <c r="Q45" t="s">
        <v>0</v>
      </c>
      <c r="R45">
        <v>43</v>
      </c>
      <c r="S45">
        <v>55.338074876398821</v>
      </c>
      <c r="T45" t="s">
        <v>74</v>
      </c>
      <c r="U45" t="s">
        <v>0</v>
      </c>
      <c r="V45">
        <v>43</v>
      </c>
      <c r="W45">
        <v>55.338074876398821</v>
      </c>
      <c r="X45" t="s">
        <v>74</v>
      </c>
    </row>
    <row r="46" spans="1:24" x14ac:dyDescent="0.2">
      <c r="A46" t="s">
        <v>0</v>
      </c>
      <c r="B46">
        <v>44</v>
      </c>
      <c r="C46">
        <v>57.517571580196105</v>
      </c>
      <c r="D46" t="s">
        <v>96</v>
      </c>
      <c r="E46" t="s">
        <v>0</v>
      </c>
      <c r="F46">
        <v>44</v>
      </c>
      <c r="G46">
        <v>57.517571580196105</v>
      </c>
      <c r="H46" t="s">
        <v>96</v>
      </c>
      <c r="I46" t="s">
        <v>0</v>
      </c>
      <c r="J46">
        <v>44</v>
      </c>
      <c r="K46">
        <v>57.517571580196105</v>
      </c>
      <c r="L46" t="s">
        <v>96</v>
      </c>
      <c r="M46" t="s">
        <v>0</v>
      </c>
      <c r="N46">
        <v>44</v>
      </c>
      <c r="O46">
        <v>57.517571580196105</v>
      </c>
      <c r="P46" t="s">
        <v>96</v>
      </c>
      <c r="Q46" t="s">
        <v>0</v>
      </c>
      <c r="R46">
        <v>44</v>
      </c>
      <c r="S46">
        <v>57.517571580196105</v>
      </c>
      <c r="T46" t="s">
        <v>96</v>
      </c>
      <c r="U46" t="s">
        <v>0</v>
      </c>
      <c r="V46">
        <v>44</v>
      </c>
      <c r="W46">
        <v>57.517571580196105</v>
      </c>
      <c r="X46" t="s">
        <v>96</v>
      </c>
    </row>
    <row r="47" spans="1:24" x14ac:dyDescent="0.2">
      <c r="A47" t="s">
        <v>0</v>
      </c>
      <c r="B47">
        <v>45</v>
      </c>
      <c r="C47">
        <v>59.404737833528706</v>
      </c>
      <c r="D47" t="s">
        <v>76</v>
      </c>
      <c r="E47" t="s">
        <v>0</v>
      </c>
      <c r="F47">
        <v>45</v>
      </c>
      <c r="G47">
        <v>59.404737833528706</v>
      </c>
      <c r="H47" t="s">
        <v>76</v>
      </c>
      <c r="I47" t="s">
        <v>0</v>
      </c>
      <c r="J47">
        <v>45</v>
      </c>
      <c r="K47">
        <v>59.404737833528706</v>
      </c>
      <c r="L47" t="s">
        <v>76</v>
      </c>
      <c r="M47" t="s">
        <v>0</v>
      </c>
      <c r="N47">
        <v>45</v>
      </c>
      <c r="O47">
        <v>59.404737833528706</v>
      </c>
      <c r="P47" t="s">
        <v>76</v>
      </c>
      <c r="Q47" t="s">
        <v>0</v>
      </c>
      <c r="R47">
        <v>45</v>
      </c>
      <c r="S47">
        <v>59.404737833528706</v>
      </c>
      <c r="T47" t="s">
        <v>76</v>
      </c>
      <c r="U47" t="s">
        <v>0</v>
      </c>
      <c r="V47">
        <v>45</v>
      </c>
      <c r="W47">
        <v>59.404737833528706</v>
      </c>
      <c r="X47" t="s">
        <v>76</v>
      </c>
    </row>
    <row r="49" spans="1:23" x14ac:dyDescent="0.2">
      <c r="A49" t="s">
        <v>0</v>
      </c>
      <c r="B49">
        <v>46</v>
      </c>
      <c r="C49">
        <f>C14+1.54106059784273</f>
        <v>13.667153267808631</v>
      </c>
      <c r="E49" t="s">
        <v>2</v>
      </c>
      <c r="F49">
        <v>46</v>
      </c>
      <c r="G49">
        <f>G19-3.28182287722737</f>
        <v>18.700293521235068</v>
      </c>
      <c r="I49" t="s">
        <v>3</v>
      </c>
      <c r="J49">
        <v>46</v>
      </c>
      <c r="K49">
        <f>K19-3.35493267781641</f>
        <v>18.627183720646027</v>
      </c>
      <c r="M49" t="s">
        <v>4</v>
      </c>
      <c r="N49">
        <v>46</v>
      </c>
      <c r="O49">
        <f>O6+1.5619989</f>
        <v>4.5439968000000004</v>
      </c>
      <c r="Q49" t="s">
        <v>5</v>
      </c>
      <c r="R49">
        <v>46</v>
      </c>
      <c r="S49">
        <f>S21+3.70074733123461</f>
        <v>30.507311147161257</v>
      </c>
      <c r="U49" t="s">
        <v>6</v>
      </c>
      <c r="V49">
        <v>46</v>
      </c>
      <c r="W49">
        <f>W8+1.80860285352517</f>
        <v>11.836514588948582</v>
      </c>
    </row>
    <row r="50" spans="1:23" x14ac:dyDescent="0.2">
      <c r="A50" t="s">
        <v>0</v>
      </c>
      <c r="B50">
        <v>47</v>
      </c>
      <c r="C50">
        <f>C15+2.71826697930119</f>
        <v>17.089876251052331</v>
      </c>
      <c r="E50" t="s">
        <v>2</v>
      </c>
      <c r="F50">
        <v>47</v>
      </c>
      <c r="G50">
        <f>G22+2.82664994705967</f>
        <v>31.051648404642531</v>
      </c>
      <c r="I50" t="s">
        <v>3</v>
      </c>
      <c r="J50">
        <v>47</v>
      </c>
      <c r="K50">
        <f>K21+3.84488643688678</f>
        <v>30.651450252813426</v>
      </c>
      <c r="M50" t="s">
        <v>4</v>
      </c>
      <c r="N50">
        <v>47</v>
      </c>
      <c r="O50">
        <f>O8+3.15406803755006</f>
        <v>13.181979772973472</v>
      </c>
      <c r="Q50" t="s">
        <v>5</v>
      </c>
      <c r="R50">
        <v>47</v>
      </c>
      <c r="S50">
        <f>S21+5.0573985072548</f>
        <v>31.863962323181447</v>
      </c>
      <c r="U50" t="s">
        <v>6</v>
      </c>
      <c r="V50">
        <v>47</v>
      </c>
      <c r="W50">
        <f>W19-2.44351714438263</f>
        <v>19.538599254079809</v>
      </c>
    </row>
    <row r="51" spans="1:23" x14ac:dyDescent="0.2">
      <c r="A51" t="s">
        <v>0</v>
      </c>
      <c r="B51">
        <v>48</v>
      </c>
      <c r="C51">
        <f>C15+4.35492083859786</f>
        <v>18.726530110349003</v>
      </c>
      <c r="E51" t="s">
        <v>2</v>
      </c>
      <c r="F51">
        <v>48</v>
      </c>
      <c r="G51">
        <f>G27-0.598724148688192</f>
        <v>39.01107022888435</v>
      </c>
      <c r="I51" t="s">
        <v>3</v>
      </c>
      <c r="J51">
        <v>48</v>
      </c>
      <c r="K51">
        <f>K27+0.554022072284065</f>
        <v>40.163816449856604</v>
      </c>
      <c r="M51" t="s">
        <v>4</v>
      </c>
      <c r="N51">
        <v>48</v>
      </c>
      <c r="O51">
        <f>O19-4.45034869764263</f>
        <v>17.531767700819806</v>
      </c>
      <c r="Q51" t="s">
        <v>5</v>
      </c>
      <c r="R51">
        <v>48</v>
      </c>
      <c r="S51">
        <f>S29-0.344591625422282</f>
        <v>45.508288476848776</v>
      </c>
      <c r="U51" t="s">
        <v>6</v>
      </c>
      <c r="V51">
        <v>48</v>
      </c>
      <c r="W51">
        <f>W21+4.75475706071825</f>
        <v>31.561320876644899</v>
      </c>
    </row>
    <row r="52" spans="1:23" x14ac:dyDescent="0.2">
      <c r="A52" t="s">
        <v>0</v>
      </c>
      <c r="B52">
        <v>49</v>
      </c>
      <c r="C52">
        <f>C22+1.96105407295378</f>
        <v>30.186052530536639</v>
      </c>
      <c r="E52" t="s">
        <v>2</v>
      </c>
      <c r="F52">
        <v>49</v>
      </c>
      <c r="G52">
        <f>G27+1.46809554182014</f>
        <v>41.077889919392682</v>
      </c>
      <c r="I52" t="s">
        <v>3</v>
      </c>
      <c r="J52">
        <v>49</v>
      </c>
      <c r="K52">
        <f>K29-1.2306658</f>
        <v>44.622214302271061</v>
      </c>
      <c r="M52" t="s">
        <v>4</v>
      </c>
      <c r="N52">
        <v>49</v>
      </c>
      <c r="O52">
        <f>O19-3.27590800140304</f>
        <v>18.706208397059399</v>
      </c>
      <c r="Q52" t="s">
        <v>5</v>
      </c>
      <c r="R52">
        <v>49</v>
      </c>
      <c r="S52">
        <f>S37-0.952564287594517</f>
        <v>52.965539642565972</v>
      </c>
      <c r="U52" t="s">
        <v>6</v>
      </c>
      <c r="V52">
        <v>49</v>
      </c>
      <c r="W52">
        <f>W27-2.46860290564943</f>
        <v>37.141191471923108</v>
      </c>
    </row>
    <row r="53" spans="1:23" x14ac:dyDescent="0.2">
      <c r="A53" t="s">
        <v>0</v>
      </c>
      <c r="B53">
        <v>50</v>
      </c>
      <c r="C53">
        <f>C27-1.32870904852993</f>
        <v>38.281085329042611</v>
      </c>
      <c r="E53" t="s">
        <v>2</v>
      </c>
      <c r="F53">
        <v>50</v>
      </c>
      <c r="G53">
        <f>G29+0.5206663</f>
        <v>46.37354640227106</v>
      </c>
      <c r="I53" t="s">
        <v>3</v>
      </c>
      <c r="J53">
        <v>50</v>
      </c>
      <c r="K53">
        <f>K29+0.884259017382696</f>
        <v>46.737139119653754</v>
      </c>
      <c r="M53" t="s">
        <v>4</v>
      </c>
      <c r="N53">
        <v>50</v>
      </c>
      <c r="O53">
        <f>O21+2.00713563865214</f>
        <v>28.813699454578789</v>
      </c>
      <c r="Q53" t="s">
        <v>5</v>
      </c>
      <c r="R53">
        <v>50</v>
      </c>
      <c r="S53">
        <f>S37+0.975800977545242</f>
        <v>54.893904907705732</v>
      </c>
      <c r="U53" t="s">
        <v>6</v>
      </c>
      <c r="V53">
        <v>50</v>
      </c>
      <c r="W53">
        <f>W27-0.2839998</f>
        <v>39.325794577572545</v>
      </c>
    </row>
    <row r="54" spans="1:23" x14ac:dyDescent="0.2">
      <c r="A54" t="s">
        <v>0</v>
      </c>
      <c r="B54">
        <v>51</v>
      </c>
      <c r="C54">
        <f>C27+0.436391463660381</f>
        <v>40.046185841232919</v>
      </c>
      <c r="E54" t="s">
        <v>2</v>
      </c>
      <c r="F54">
        <v>51</v>
      </c>
      <c r="G54">
        <f>G34+1.46121201347107</f>
        <v>47.151317661527926</v>
      </c>
      <c r="I54" t="s">
        <v>3</v>
      </c>
      <c r="J54">
        <v>51</v>
      </c>
      <c r="K54">
        <f>K29+1.61766356991295</f>
        <v>47.470543672184007</v>
      </c>
      <c r="M54" t="s">
        <v>4</v>
      </c>
      <c r="N54">
        <v>51</v>
      </c>
      <c r="O54">
        <f>O21+3.65658579555807</f>
        <v>30.463149611484717</v>
      </c>
      <c r="Q54" t="s">
        <v>5</v>
      </c>
      <c r="R54">
        <v>51</v>
      </c>
      <c r="S54">
        <f>S39+0.468575763683121</f>
        <v>57.384337067637027</v>
      </c>
      <c r="U54" t="s">
        <v>6</v>
      </c>
      <c r="V54">
        <v>51</v>
      </c>
      <c r="W54">
        <f>W29-0.617150726412357</f>
        <v>45.235729375858703</v>
      </c>
    </row>
    <row r="55" spans="1:23" x14ac:dyDescent="0.2">
      <c r="A55" t="s">
        <v>0</v>
      </c>
      <c r="B55">
        <v>52</v>
      </c>
      <c r="C55">
        <f>C34+1.48629576829295</f>
        <v>47.176401416349805</v>
      </c>
      <c r="E55" t="s">
        <v>2</v>
      </c>
      <c r="F55">
        <v>52</v>
      </c>
      <c r="G55">
        <f>G37+0.6153329</f>
        <v>54.53343683016049</v>
      </c>
      <c r="I55" t="s">
        <v>3</v>
      </c>
      <c r="J55">
        <v>52</v>
      </c>
      <c r="K55">
        <f>K39-0.77632384139057</f>
        <v>56.139437462563336</v>
      </c>
      <c r="M55" t="s">
        <v>4</v>
      </c>
      <c r="N55">
        <v>52</v>
      </c>
      <c r="O55">
        <f>O27-3.46342643356504</f>
        <v>36.146367944007501</v>
      </c>
      <c r="U55" t="s">
        <v>6</v>
      </c>
      <c r="V55">
        <v>52</v>
      </c>
      <c r="W55">
        <f>W29+1.53304367584411</f>
        <v>47.385923778115171</v>
      </c>
    </row>
    <row r="56" spans="1:23" x14ac:dyDescent="0.2">
      <c r="A56" t="s">
        <v>0</v>
      </c>
      <c r="B56">
        <v>53</v>
      </c>
      <c r="C56">
        <f>C34+2.81225136674901</f>
        <v>48.502357014805867</v>
      </c>
      <c r="E56" t="s">
        <v>2</v>
      </c>
      <c r="F56">
        <v>53</v>
      </c>
      <c r="G56">
        <f>G39+0.503159880797913</f>
        <v>57.418921184751824</v>
      </c>
      <c r="M56" t="s">
        <v>4</v>
      </c>
      <c r="N56">
        <v>53</v>
      </c>
      <c r="O56">
        <f>O27+2.38035207891665</f>
        <v>41.990146456489192</v>
      </c>
      <c r="U56" t="s">
        <v>6</v>
      </c>
      <c r="V56">
        <v>53</v>
      </c>
      <c r="W56">
        <f>W32+1.69146194929491</f>
        <v>50.269340023437607</v>
      </c>
    </row>
    <row r="57" spans="1:23" x14ac:dyDescent="0.2">
      <c r="A57" t="s">
        <v>0</v>
      </c>
      <c r="B57">
        <v>54</v>
      </c>
      <c r="C57">
        <f>C33+1.46809554182014</f>
        <v>51.979612697576997</v>
      </c>
      <c r="M57" t="s">
        <v>4</v>
      </c>
      <c r="N57">
        <v>54</v>
      </c>
      <c r="O57">
        <f>O29-0.846723811195126</f>
        <v>45.006156291075932</v>
      </c>
      <c r="U57" t="s">
        <v>6</v>
      </c>
      <c r="V57">
        <v>54</v>
      </c>
      <c r="W57">
        <f>W42+0.3313331</f>
        <v>52.733746291099131</v>
      </c>
    </row>
    <row r="58" spans="1:23" x14ac:dyDescent="0.2">
      <c r="A58" t="s">
        <v>0</v>
      </c>
      <c r="B58">
        <v>55</v>
      </c>
      <c r="C58">
        <f>C33+3.44591625422282</f>
        <v>53.957433409979679</v>
      </c>
      <c r="M58" t="s">
        <v>4</v>
      </c>
      <c r="N58">
        <v>55</v>
      </c>
      <c r="O58">
        <f>O29+1.4270813332116</f>
        <v>47.279961435482662</v>
      </c>
      <c r="U58" t="s">
        <v>6</v>
      </c>
      <c r="V58">
        <v>55</v>
      </c>
      <c r="W58">
        <f>W43+0.870212132554368</f>
        <v>54.366384275907897</v>
      </c>
    </row>
    <row r="59" spans="1:23" x14ac:dyDescent="0.2">
      <c r="A59" t="s">
        <v>0</v>
      </c>
      <c r="B59">
        <v>56</v>
      </c>
      <c r="C59">
        <f>C39+0.672732592012443</f>
        <v>57.588493895966351</v>
      </c>
      <c r="M59" t="s">
        <v>4</v>
      </c>
      <c r="N59">
        <v>56</v>
      </c>
      <c r="O59">
        <f>O29+2.51268055114295</f>
        <v>48.365560653414008</v>
      </c>
      <c r="U59" t="s">
        <v>6</v>
      </c>
      <c r="V59">
        <v>56</v>
      </c>
      <c r="W59">
        <f>W39+1.72035546984444</f>
        <v>58.636116773798349</v>
      </c>
    </row>
    <row r="60" spans="1:23" x14ac:dyDescent="0.2">
      <c r="M60" t="s">
        <v>4</v>
      </c>
      <c r="N60">
        <v>57</v>
      </c>
      <c r="O60">
        <f>O37+0.8993327</f>
        <v>54.817436630160493</v>
      </c>
    </row>
    <row r="61" spans="1:23" x14ac:dyDescent="0.2">
      <c r="M61" t="s">
        <v>4</v>
      </c>
      <c r="N61">
        <v>58</v>
      </c>
      <c r="O61">
        <f>O39+0.724060261028224</f>
        <v>57.639821564982128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1"/>
  <sheetViews>
    <sheetView zoomScale="70" zoomScaleNormal="70" workbookViewId="0">
      <selection activeCell="A2" sqref="A2:XFD2"/>
    </sheetView>
  </sheetViews>
  <sheetFormatPr baseColWidth="10" defaultColWidth="8.83203125" defaultRowHeight="15" x14ac:dyDescent="0.2"/>
  <cols>
    <col min="1" max="1" width="56.5" bestFit="1" customWidth="1"/>
  </cols>
  <sheetData>
    <row r="1" spans="1:24" x14ac:dyDescent="0.2">
      <c r="A1" t="s">
        <v>26</v>
      </c>
    </row>
    <row r="3" spans="1:24" x14ac:dyDescent="0.2">
      <c r="A3" t="s">
        <v>25</v>
      </c>
      <c r="B3">
        <v>1</v>
      </c>
      <c r="C3">
        <v>1.1833325000000001</v>
      </c>
      <c r="D3" t="s">
        <v>32</v>
      </c>
      <c r="E3" t="s">
        <v>25</v>
      </c>
      <c r="F3">
        <v>1</v>
      </c>
      <c r="G3">
        <v>1.1833325000000001</v>
      </c>
      <c r="H3" t="s">
        <v>32</v>
      </c>
      <c r="I3" t="s">
        <v>25</v>
      </c>
      <c r="J3">
        <v>1</v>
      </c>
      <c r="K3">
        <v>1.1833325000000001</v>
      </c>
      <c r="L3" t="s">
        <v>32</v>
      </c>
      <c r="M3" t="s">
        <v>25</v>
      </c>
      <c r="N3">
        <v>1</v>
      </c>
      <c r="O3">
        <v>1.1833325000000001</v>
      </c>
      <c r="P3" t="s">
        <v>32</v>
      </c>
      <c r="Q3" t="s">
        <v>25</v>
      </c>
      <c r="R3">
        <v>1</v>
      </c>
      <c r="S3">
        <v>1.1833325000000001</v>
      </c>
      <c r="T3" t="s">
        <v>32</v>
      </c>
      <c r="U3" t="s">
        <v>25</v>
      </c>
      <c r="V3">
        <v>1</v>
      </c>
      <c r="W3">
        <v>1.1833325000000001</v>
      </c>
      <c r="X3" t="s">
        <v>32</v>
      </c>
    </row>
    <row r="4" spans="1:24" x14ac:dyDescent="0.2">
      <c r="A4" t="s">
        <v>25</v>
      </c>
      <c r="B4">
        <v>2</v>
      </c>
      <c r="C4">
        <v>0</v>
      </c>
      <c r="D4" t="s">
        <v>124</v>
      </c>
      <c r="E4" t="s">
        <v>25</v>
      </c>
      <c r="F4">
        <v>2</v>
      </c>
      <c r="G4">
        <v>0</v>
      </c>
      <c r="H4" t="s">
        <v>124</v>
      </c>
      <c r="I4" t="s">
        <v>25</v>
      </c>
      <c r="J4">
        <v>2</v>
      </c>
      <c r="K4">
        <v>0</v>
      </c>
      <c r="L4" t="s">
        <v>124</v>
      </c>
      <c r="M4" t="s">
        <v>25</v>
      </c>
      <c r="N4">
        <v>2</v>
      </c>
      <c r="O4">
        <v>0</v>
      </c>
      <c r="P4" t="s">
        <v>33</v>
      </c>
      <c r="Q4" t="s">
        <v>25</v>
      </c>
      <c r="R4">
        <v>2</v>
      </c>
      <c r="S4">
        <v>0</v>
      </c>
      <c r="T4" t="s">
        <v>124</v>
      </c>
      <c r="U4" t="s">
        <v>25</v>
      </c>
      <c r="V4">
        <v>2</v>
      </c>
      <c r="W4">
        <v>0</v>
      </c>
      <c r="X4" t="s">
        <v>124</v>
      </c>
    </row>
    <row r="5" spans="1:24" x14ac:dyDescent="0.2">
      <c r="A5" t="s">
        <v>25</v>
      </c>
      <c r="B5">
        <v>3</v>
      </c>
      <c r="C5">
        <v>4.6396292851536236</v>
      </c>
      <c r="D5" t="s">
        <v>34</v>
      </c>
      <c r="E5" t="s">
        <v>25</v>
      </c>
      <c r="F5">
        <v>3</v>
      </c>
      <c r="G5">
        <v>4.6396292851536236</v>
      </c>
      <c r="H5" t="s">
        <v>136</v>
      </c>
      <c r="I5" t="s">
        <v>25</v>
      </c>
      <c r="J5">
        <v>3</v>
      </c>
      <c r="K5">
        <v>4.6396292851536236</v>
      </c>
      <c r="L5" t="s">
        <v>136</v>
      </c>
      <c r="M5" t="s">
        <v>25</v>
      </c>
      <c r="N5">
        <v>3</v>
      </c>
      <c r="O5">
        <v>4.6396292851536236</v>
      </c>
      <c r="P5" t="s">
        <v>34</v>
      </c>
      <c r="Q5" t="s">
        <v>25</v>
      </c>
      <c r="R5">
        <v>3</v>
      </c>
      <c r="S5">
        <v>4.6396292851536236</v>
      </c>
      <c r="T5" t="s">
        <v>136</v>
      </c>
      <c r="U5" t="s">
        <v>25</v>
      </c>
      <c r="V5">
        <v>3</v>
      </c>
      <c r="W5">
        <v>4.6396292851536236</v>
      </c>
      <c r="X5" t="s">
        <v>136</v>
      </c>
    </row>
    <row r="6" spans="1:24" x14ac:dyDescent="0.2">
      <c r="A6" t="s">
        <v>25</v>
      </c>
      <c r="B6">
        <v>4</v>
      </c>
      <c r="C6">
        <v>5.1418218131019433</v>
      </c>
      <c r="D6" t="s">
        <v>35</v>
      </c>
      <c r="E6" t="s">
        <v>25</v>
      </c>
      <c r="F6">
        <v>4</v>
      </c>
      <c r="G6">
        <v>5.1418218131019433</v>
      </c>
      <c r="H6" t="s">
        <v>35</v>
      </c>
      <c r="I6" t="s">
        <v>25</v>
      </c>
      <c r="J6">
        <v>4</v>
      </c>
      <c r="K6">
        <v>5.1418218131019433</v>
      </c>
      <c r="L6" t="s">
        <v>35</v>
      </c>
      <c r="M6" t="s">
        <v>25</v>
      </c>
      <c r="N6">
        <v>4</v>
      </c>
      <c r="O6">
        <v>5.1418218131019433</v>
      </c>
      <c r="P6" t="s">
        <v>35</v>
      </c>
      <c r="Q6" t="s">
        <v>25</v>
      </c>
      <c r="R6">
        <v>4</v>
      </c>
      <c r="S6">
        <v>5.1418218131019433</v>
      </c>
      <c r="T6" t="s">
        <v>35</v>
      </c>
      <c r="U6" t="s">
        <v>25</v>
      </c>
      <c r="V6">
        <v>4</v>
      </c>
      <c r="W6">
        <v>5.1418218131019433</v>
      </c>
      <c r="X6" t="s">
        <v>35</v>
      </c>
    </row>
    <row r="7" spans="1:24" x14ac:dyDescent="0.2">
      <c r="A7" t="s">
        <v>25</v>
      </c>
      <c r="B7">
        <v>5</v>
      </c>
      <c r="C7">
        <v>15.072759560659367</v>
      </c>
      <c r="D7" t="s">
        <v>36</v>
      </c>
      <c r="E7" t="s">
        <v>25</v>
      </c>
      <c r="F7">
        <v>5</v>
      </c>
      <c r="G7">
        <v>15.072759560659367</v>
      </c>
      <c r="H7" t="s">
        <v>36</v>
      </c>
      <c r="I7" t="s">
        <v>25</v>
      </c>
      <c r="J7">
        <v>5</v>
      </c>
      <c r="K7">
        <v>15.072759560659367</v>
      </c>
      <c r="L7" t="s">
        <v>36</v>
      </c>
      <c r="M7" t="s">
        <v>25</v>
      </c>
      <c r="N7">
        <v>5</v>
      </c>
      <c r="O7">
        <v>15.072759560659367</v>
      </c>
      <c r="P7" t="s">
        <v>36</v>
      </c>
      <c r="Q7" t="s">
        <v>25</v>
      </c>
      <c r="R7">
        <v>5</v>
      </c>
      <c r="S7">
        <v>15.072759560659367</v>
      </c>
      <c r="T7" t="s">
        <v>36</v>
      </c>
      <c r="U7" t="s">
        <v>25</v>
      </c>
      <c r="V7">
        <v>5</v>
      </c>
      <c r="W7">
        <v>15.072759560659367</v>
      </c>
      <c r="X7" t="s">
        <v>36</v>
      </c>
    </row>
    <row r="8" spans="1:24" x14ac:dyDescent="0.2">
      <c r="A8" t="s">
        <v>25</v>
      </c>
      <c r="B8">
        <v>6</v>
      </c>
      <c r="C8">
        <v>6.350848095579452</v>
      </c>
      <c r="D8" t="s">
        <v>125</v>
      </c>
      <c r="E8" t="s">
        <v>25</v>
      </c>
      <c r="F8">
        <v>6</v>
      </c>
      <c r="G8">
        <v>6.350848095579452</v>
      </c>
      <c r="H8" t="s">
        <v>125</v>
      </c>
      <c r="I8" t="s">
        <v>25</v>
      </c>
      <c r="J8">
        <v>6</v>
      </c>
      <c r="K8">
        <v>6.350848095579452</v>
      </c>
      <c r="L8" t="s">
        <v>125</v>
      </c>
      <c r="M8" t="s">
        <v>25</v>
      </c>
      <c r="N8">
        <v>6</v>
      </c>
      <c r="O8">
        <v>6.350848095579452</v>
      </c>
      <c r="P8" t="s">
        <v>125</v>
      </c>
      <c r="Q8" t="s">
        <v>25</v>
      </c>
      <c r="R8">
        <v>6</v>
      </c>
      <c r="S8">
        <v>6.350848095579452</v>
      </c>
      <c r="T8" t="s">
        <v>37</v>
      </c>
      <c r="U8" t="s">
        <v>25</v>
      </c>
      <c r="V8">
        <v>6</v>
      </c>
      <c r="W8">
        <v>6.350848095579452</v>
      </c>
      <c r="X8" t="s">
        <v>125</v>
      </c>
    </row>
    <row r="9" spans="1:24" x14ac:dyDescent="0.2">
      <c r="A9" t="s">
        <v>25</v>
      </c>
      <c r="B9">
        <v>7</v>
      </c>
      <c r="C9">
        <v>1.6532810929922959</v>
      </c>
      <c r="D9" t="s">
        <v>38</v>
      </c>
      <c r="E9" t="s">
        <v>25</v>
      </c>
      <c r="F9">
        <v>7</v>
      </c>
      <c r="G9">
        <v>1.6532810929922959</v>
      </c>
      <c r="H9" t="s">
        <v>38</v>
      </c>
      <c r="I9" t="s">
        <v>25</v>
      </c>
      <c r="J9">
        <v>7</v>
      </c>
      <c r="K9">
        <v>1.6532810929922959</v>
      </c>
      <c r="L9" t="s">
        <v>38</v>
      </c>
      <c r="M9" t="s">
        <v>25</v>
      </c>
      <c r="N9">
        <v>7</v>
      </c>
      <c r="O9">
        <v>1.6532810929922959</v>
      </c>
      <c r="P9" t="s">
        <v>38</v>
      </c>
      <c r="Q9" t="s">
        <v>25</v>
      </c>
      <c r="R9">
        <v>7</v>
      </c>
      <c r="S9">
        <v>1.6532810929922959</v>
      </c>
      <c r="T9" t="s">
        <v>38</v>
      </c>
      <c r="U9" t="s">
        <v>25</v>
      </c>
      <c r="V9">
        <v>7</v>
      </c>
      <c r="W9">
        <v>1.6532810929922959</v>
      </c>
      <c r="X9" t="s">
        <v>38</v>
      </c>
    </row>
    <row r="10" spans="1:24" x14ac:dyDescent="0.2">
      <c r="A10" t="s">
        <v>25</v>
      </c>
      <c r="B10">
        <v>8</v>
      </c>
      <c r="C10">
        <v>9.4666600000000004E-2</v>
      </c>
      <c r="D10" t="s">
        <v>126</v>
      </c>
      <c r="E10" t="s">
        <v>25</v>
      </c>
      <c r="F10">
        <v>8</v>
      </c>
      <c r="G10">
        <v>9.4666600000000004E-2</v>
      </c>
      <c r="H10" t="s">
        <v>39</v>
      </c>
      <c r="I10" t="s">
        <v>25</v>
      </c>
      <c r="J10">
        <v>8</v>
      </c>
      <c r="K10">
        <v>9.4666600000000004E-2</v>
      </c>
      <c r="L10" t="s">
        <v>126</v>
      </c>
      <c r="M10" t="s">
        <v>25</v>
      </c>
      <c r="N10">
        <v>8</v>
      </c>
      <c r="O10">
        <v>9.4666600000000004E-2</v>
      </c>
      <c r="P10" t="s">
        <v>126</v>
      </c>
      <c r="Q10" t="s">
        <v>25</v>
      </c>
      <c r="R10">
        <v>8</v>
      </c>
      <c r="S10">
        <v>9.4666600000000004E-2</v>
      </c>
      <c r="T10" t="s">
        <v>126</v>
      </c>
      <c r="U10" t="s">
        <v>25</v>
      </c>
      <c r="V10">
        <v>8</v>
      </c>
      <c r="W10">
        <v>9.4666600000000004E-2</v>
      </c>
      <c r="X10" t="s">
        <v>126</v>
      </c>
    </row>
    <row r="11" spans="1:24" x14ac:dyDescent="0.2">
      <c r="A11" t="s">
        <v>25</v>
      </c>
      <c r="B11">
        <v>9</v>
      </c>
      <c r="C11">
        <v>8.0082852031178469</v>
      </c>
      <c r="D11" t="s">
        <v>91</v>
      </c>
      <c r="E11" t="s">
        <v>25</v>
      </c>
      <c r="F11">
        <v>9</v>
      </c>
      <c r="G11">
        <v>8.0082852031178469</v>
      </c>
      <c r="H11" t="s">
        <v>91</v>
      </c>
      <c r="I11" t="s">
        <v>25</v>
      </c>
      <c r="J11">
        <v>9</v>
      </c>
      <c r="K11">
        <v>8.0082852031178469</v>
      </c>
      <c r="L11" t="s">
        <v>91</v>
      </c>
      <c r="M11" t="s">
        <v>25</v>
      </c>
      <c r="N11">
        <v>9</v>
      </c>
      <c r="O11">
        <v>8.0082852031178469</v>
      </c>
      <c r="P11" t="s">
        <v>91</v>
      </c>
      <c r="Q11" t="s">
        <v>25</v>
      </c>
      <c r="R11">
        <v>9</v>
      </c>
      <c r="S11">
        <v>8.0082852031178469</v>
      </c>
      <c r="T11" t="s">
        <v>91</v>
      </c>
      <c r="U11" t="s">
        <v>25</v>
      </c>
      <c r="V11">
        <v>9</v>
      </c>
      <c r="W11">
        <v>8.0082852031178469</v>
      </c>
      <c r="X11" t="s">
        <v>91</v>
      </c>
    </row>
    <row r="12" spans="1:24" x14ac:dyDescent="0.2">
      <c r="A12" t="s">
        <v>25</v>
      </c>
      <c r="B12">
        <v>10</v>
      </c>
      <c r="C12">
        <v>9.2649067563490561</v>
      </c>
      <c r="D12" t="s">
        <v>41</v>
      </c>
      <c r="E12" t="s">
        <v>25</v>
      </c>
      <c r="F12">
        <v>10</v>
      </c>
      <c r="G12">
        <v>9.2649067563490561</v>
      </c>
      <c r="H12" t="s">
        <v>41</v>
      </c>
      <c r="I12" t="s">
        <v>25</v>
      </c>
      <c r="J12">
        <v>10</v>
      </c>
      <c r="K12">
        <v>9.2649067563490561</v>
      </c>
      <c r="L12" t="s">
        <v>41</v>
      </c>
      <c r="M12" t="s">
        <v>25</v>
      </c>
      <c r="N12">
        <v>10</v>
      </c>
      <c r="O12">
        <v>9.2649067563490561</v>
      </c>
      <c r="P12" t="s">
        <v>41</v>
      </c>
      <c r="Q12" t="s">
        <v>25</v>
      </c>
      <c r="R12">
        <v>10</v>
      </c>
      <c r="S12">
        <v>9.2649067563490561</v>
      </c>
      <c r="T12" t="s">
        <v>41</v>
      </c>
      <c r="U12" t="s">
        <v>25</v>
      </c>
      <c r="V12">
        <v>10</v>
      </c>
      <c r="W12">
        <v>9.2649067563490561</v>
      </c>
      <c r="X12" t="s">
        <v>41</v>
      </c>
    </row>
    <row r="13" spans="1:24" x14ac:dyDescent="0.2">
      <c r="A13" t="s">
        <v>25</v>
      </c>
      <c r="B13">
        <v>11</v>
      </c>
      <c r="C13">
        <v>18.025080644891325</v>
      </c>
      <c r="D13" t="s">
        <v>107</v>
      </c>
      <c r="E13" t="s">
        <v>25</v>
      </c>
      <c r="F13">
        <v>11</v>
      </c>
      <c r="G13">
        <v>18.025080644891325</v>
      </c>
      <c r="H13" t="s">
        <v>107</v>
      </c>
      <c r="I13" t="s">
        <v>25</v>
      </c>
      <c r="J13">
        <v>11</v>
      </c>
      <c r="K13">
        <v>18.025080644891325</v>
      </c>
      <c r="L13" t="s">
        <v>107</v>
      </c>
      <c r="M13" t="s">
        <v>25</v>
      </c>
      <c r="N13">
        <v>11</v>
      </c>
      <c r="O13">
        <v>18.025080644891325</v>
      </c>
      <c r="P13" t="s">
        <v>107</v>
      </c>
      <c r="Q13" t="s">
        <v>25</v>
      </c>
      <c r="R13">
        <v>11</v>
      </c>
      <c r="S13">
        <v>18.025080644891325</v>
      </c>
      <c r="T13" t="s">
        <v>107</v>
      </c>
      <c r="U13" t="s">
        <v>25</v>
      </c>
      <c r="V13">
        <v>11</v>
      </c>
      <c r="W13">
        <v>18.025080644891325</v>
      </c>
      <c r="X13" t="s">
        <v>107</v>
      </c>
    </row>
    <row r="14" spans="1:24" x14ac:dyDescent="0.2">
      <c r="A14" t="s">
        <v>25</v>
      </c>
      <c r="B14">
        <v>12</v>
      </c>
      <c r="C14">
        <v>15.613031633573748</v>
      </c>
      <c r="D14" t="s">
        <v>43</v>
      </c>
      <c r="E14" t="s">
        <v>25</v>
      </c>
      <c r="F14">
        <v>12</v>
      </c>
      <c r="G14">
        <v>15.613031633573748</v>
      </c>
      <c r="H14" t="s">
        <v>121</v>
      </c>
      <c r="I14" t="s">
        <v>25</v>
      </c>
      <c r="J14">
        <v>12</v>
      </c>
      <c r="K14">
        <v>15.613031633573748</v>
      </c>
      <c r="L14" t="s">
        <v>121</v>
      </c>
      <c r="M14" t="s">
        <v>25</v>
      </c>
      <c r="N14">
        <v>12</v>
      </c>
      <c r="O14">
        <v>15.613031633573748</v>
      </c>
      <c r="P14" t="s">
        <v>121</v>
      </c>
      <c r="Q14" t="s">
        <v>25</v>
      </c>
      <c r="R14">
        <v>12</v>
      </c>
      <c r="S14">
        <v>15.613031633573748</v>
      </c>
      <c r="T14" t="s">
        <v>121</v>
      </c>
      <c r="U14" t="s">
        <v>25</v>
      </c>
      <c r="V14">
        <v>12</v>
      </c>
      <c r="W14">
        <v>15.613031633573748</v>
      </c>
      <c r="X14" t="s">
        <v>121</v>
      </c>
    </row>
    <row r="15" spans="1:24" x14ac:dyDescent="0.2">
      <c r="A15" t="s">
        <v>25</v>
      </c>
      <c r="B15">
        <v>13</v>
      </c>
      <c r="C15">
        <v>18.353551291901233</v>
      </c>
      <c r="D15" t="s">
        <v>92</v>
      </c>
      <c r="E15" t="s">
        <v>25</v>
      </c>
      <c r="F15">
        <v>13</v>
      </c>
      <c r="G15">
        <v>18.353551291901233</v>
      </c>
      <c r="H15" t="s">
        <v>92</v>
      </c>
      <c r="I15" t="s">
        <v>25</v>
      </c>
      <c r="J15">
        <v>13</v>
      </c>
      <c r="K15">
        <v>18.353551291901233</v>
      </c>
      <c r="L15" t="s">
        <v>92</v>
      </c>
      <c r="M15" t="s">
        <v>25</v>
      </c>
      <c r="N15">
        <v>13</v>
      </c>
      <c r="O15">
        <v>18.353551291901233</v>
      </c>
      <c r="P15" t="s">
        <v>92</v>
      </c>
      <c r="Q15" t="s">
        <v>25</v>
      </c>
      <c r="R15">
        <v>13</v>
      </c>
      <c r="S15">
        <v>18.353551291901233</v>
      </c>
      <c r="T15" t="s">
        <v>92</v>
      </c>
      <c r="U15" t="s">
        <v>25</v>
      </c>
      <c r="V15">
        <v>13</v>
      </c>
      <c r="W15">
        <v>18.353551291901233</v>
      </c>
      <c r="X15" t="s">
        <v>92</v>
      </c>
    </row>
    <row r="16" spans="1:24" x14ac:dyDescent="0.2">
      <c r="A16" t="s">
        <v>25</v>
      </c>
      <c r="B16">
        <v>14</v>
      </c>
      <c r="C16">
        <v>19.518200020161302</v>
      </c>
      <c r="D16" t="s">
        <v>45</v>
      </c>
      <c r="E16" t="s">
        <v>25</v>
      </c>
      <c r="F16">
        <v>14</v>
      </c>
      <c r="G16">
        <v>19.518200020161302</v>
      </c>
      <c r="H16" t="s">
        <v>45</v>
      </c>
      <c r="I16" t="s">
        <v>25</v>
      </c>
      <c r="J16">
        <v>14</v>
      </c>
      <c r="K16">
        <v>19.518200020161302</v>
      </c>
      <c r="L16" t="s">
        <v>45</v>
      </c>
      <c r="M16" t="s">
        <v>25</v>
      </c>
      <c r="N16">
        <v>14</v>
      </c>
      <c r="O16">
        <v>19.518200020161302</v>
      </c>
      <c r="P16" t="s">
        <v>45</v>
      </c>
      <c r="Q16" t="s">
        <v>25</v>
      </c>
      <c r="R16">
        <v>14</v>
      </c>
      <c r="S16">
        <v>19.518200020161302</v>
      </c>
      <c r="T16" t="s">
        <v>45</v>
      </c>
      <c r="U16" t="s">
        <v>25</v>
      </c>
      <c r="V16">
        <v>14</v>
      </c>
      <c r="W16">
        <v>19.518200020161302</v>
      </c>
      <c r="X16" t="s">
        <v>115</v>
      </c>
    </row>
    <row r="17" spans="1:24" x14ac:dyDescent="0.2">
      <c r="A17" t="s">
        <v>25</v>
      </c>
      <c r="B17">
        <v>15</v>
      </c>
      <c r="C17">
        <v>19.995915253318131</v>
      </c>
      <c r="D17" t="s">
        <v>127</v>
      </c>
      <c r="E17" t="s">
        <v>25</v>
      </c>
      <c r="F17">
        <v>15</v>
      </c>
      <c r="G17">
        <v>19.995915253318131</v>
      </c>
      <c r="H17" t="s">
        <v>127</v>
      </c>
      <c r="I17" t="s">
        <v>25</v>
      </c>
      <c r="J17">
        <v>15</v>
      </c>
      <c r="K17">
        <v>19.995915253318131</v>
      </c>
      <c r="L17" t="s">
        <v>46</v>
      </c>
      <c r="M17" t="s">
        <v>25</v>
      </c>
      <c r="N17">
        <v>15</v>
      </c>
      <c r="O17">
        <v>19.995915253318131</v>
      </c>
      <c r="P17" t="s">
        <v>127</v>
      </c>
      <c r="Q17" t="s">
        <v>25</v>
      </c>
      <c r="R17">
        <v>15</v>
      </c>
      <c r="S17">
        <v>19.995915253318131</v>
      </c>
      <c r="T17" t="s">
        <v>127</v>
      </c>
      <c r="U17" t="s">
        <v>25</v>
      </c>
      <c r="V17">
        <v>15</v>
      </c>
      <c r="W17">
        <v>19.995915253318131</v>
      </c>
      <c r="X17" t="s">
        <v>127</v>
      </c>
    </row>
    <row r="18" spans="1:24" x14ac:dyDescent="0.2">
      <c r="A18" t="s">
        <v>25</v>
      </c>
      <c r="B18">
        <v>16</v>
      </c>
      <c r="C18">
        <v>26.221735051834781</v>
      </c>
      <c r="D18" t="s">
        <v>47</v>
      </c>
      <c r="E18" t="s">
        <v>25</v>
      </c>
      <c r="F18">
        <v>16</v>
      </c>
      <c r="G18">
        <v>26.221735051834781</v>
      </c>
      <c r="H18" t="s">
        <v>47</v>
      </c>
      <c r="I18" t="s">
        <v>25</v>
      </c>
      <c r="J18">
        <v>16</v>
      </c>
      <c r="K18">
        <v>26.221735051834781</v>
      </c>
      <c r="L18" t="s">
        <v>47</v>
      </c>
      <c r="M18" t="s">
        <v>25</v>
      </c>
      <c r="N18">
        <v>16</v>
      </c>
      <c r="O18">
        <v>26.221735051834781</v>
      </c>
      <c r="P18" t="s">
        <v>47</v>
      </c>
      <c r="Q18" t="s">
        <v>25</v>
      </c>
      <c r="R18">
        <v>16</v>
      </c>
      <c r="S18">
        <v>26.221735051834781</v>
      </c>
      <c r="T18" t="s">
        <v>47</v>
      </c>
      <c r="U18" t="s">
        <v>25</v>
      </c>
      <c r="V18">
        <v>16</v>
      </c>
      <c r="W18">
        <v>26.221735051834781</v>
      </c>
      <c r="X18" t="s">
        <v>144</v>
      </c>
    </row>
    <row r="19" spans="1:24" x14ac:dyDescent="0.2">
      <c r="A19" t="s">
        <v>25</v>
      </c>
      <c r="B19">
        <v>17</v>
      </c>
      <c r="C19">
        <v>23.005010418639866</v>
      </c>
      <c r="D19" t="s">
        <v>48</v>
      </c>
      <c r="E19" t="s">
        <v>25</v>
      </c>
      <c r="F19">
        <v>17</v>
      </c>
      <c r="G19">
        <v>23.005010418639866</v>
      </c>
      <c r="H19" t="s">
        <v>48</v>
      </c>
      <c r="I19" t="s">
        <v>25</v>
      </c>
      <c r="J19">
        <v>17</v>
      </c>
      <c r="K19">
        <v>23.005010418639866</v>
      </c>
      <c r="L19" t="s">
        <v>48</v>
      </c>
      <c r="M19" t="s">
        <v>25</v>
      </c>
      <c r="N19">
        <v>17</v>
      </c>
      <c r="O19">
        <v>23.005010418639866</v>
      </c>
      <c r="P19" t="s">
        <v>48</v>
      </c>
      <c r="Q19" t="s">
        <v>25</v>
      </c>
      <c r="R19">
        <v>17</v>
      </c>
      <c r="S19">
        <v>23.005010418639866</v>
      </c>
      <c r="T19" t="s">
        <v>93</v>
      </c>
      <c r="U19" t="s">
        <v>25</v>
      </c>
      <c r="V19">
        <v>17</v>
      </c>
      <c r="W19">
        <v>23.005010418639866</v>
      </c>
      <c r="X19" t="s">
        <v>93</v>
      </c>
    </row>
    <row r="20" spans="1:24" x14ac:dyDescent="0.2">
      <c r="A20" t="s">
        <v>25</v>
      </c>
      <c r="B20">
        <v>18</v>
      </c>
      <c r="C20">
        <v>27.99537799350967</v>
      </c>
      <c r="D20" t="s">
        <v>119</v>
      </c>
      <c r="E20" t="s">
        <v>25</v>
      </c>
      <c r="F20">
        <v>18</v>
      </c>
      <c r="G20">
        <v>27.99537799350967</v>
      </c>
      <c r="H20" t="s">
        <v>119</v>
      </c>
      <c r="I20" t="s">
        <v>25</v>
      </c>
      <c r="J20">
        <v>18</v>
      </c>
      <c r="K20">
        <v>27.99537799350967</v>
      </c>
      <c r="L20" t="s">
        <v>119</v>
      </c>
      <c r="M20" t="s">
        <v>25</v>
      </c>
      <c r="N20">
        <v>18</v>
      </c>
      <c r="O20">
        <v>27.99537799350967</v>
      </c>
      <c r="P20" t="s">
        <v>119</v>
      </c>
      <c r="Q20" t="s">
        <v>25</v>
      </c>
      <c r="R20">
        <v>18</v>
      </c>
      <c r="S20">
        <v>27.99537799350967</v>
      </c>
      <c r="T20" t="s">
        <v>49</v>
      </c>
      <c r="U20" t="s">
        <v>25</v>
      </c>
      <c r="V20">
        <v>18</v>
      </c>
      <c r="W20">
        <v>27.99537799350967</v>
      </c>
      <c r="X20" t="s">
        <v>119</v>
      </c>
    </row>
    <row r="21" spans="1:24" x14ac:dyDescent="0.2">
      <c r="A21" t="s">
        <v>25</v>
      </c>
      <c r="B21">
        <v>19</v>
      </c>
      <c r="C21">
        <v>44.228581480771339</v>
      </c>
      <c r="D21" t="s">
        <v>50</v>
      </c>
      <c r="E21" t="s">
        <v>25</v>
      </c>
      <c r="F21">
        <v>19</v>
      </c>
      <c r="G21">
        <v>44.228581480771339</v>
      </c>
      <c r="H21" t="s">
        <v>50</v>
      </c>
      <c r="I21" t="s">
        <v>25</v>
      </c>
      <c r="J21">
        <v>19</v>
      </c>
      <c r="K21">
        <v>44.228581480771339</v>
      </c>
      <c r="L21" t="s">
        <v>50</v>
      </c>
      <c r="M21" t="s">
        <v>25</v>
      </c>
      <c r="N21">
        <v>19</v>
      </c>
      <c r="O21">
        <v>44.228581480771339</v>
      </c>
      <c r="P21" t="s">
        <v>50</v>
      </c>
      <c r="Q21" t="s">
        <v>25</v>
      </c>
      <c r="R21">
        <v>19</v>
      </c>
      <c r="S21">
        <v>44.228581480771339</v>
      </c>
      <c r="T21" t="s">
        <v>50</v>
      </c>
      <c r="U21" t="s">
        <v>25</v>
      </c>
      <c r="V21">
        <v>19</v>
      </c>
      <c r="W21">
        <v>44.228581480771339</v>
      </c>
      <c r="X21" t="s">
        <v>50</v>
      </c>
    </row>
    <row r="22" spans="1:24" x14ac:dyDescent="0.2">
      <c r="A22" t="s">
        <v>25</v>
      </c>
      <c r="B22">
        <v>20</v>
      </c>
      <c r="C22">
        <v>40.457008646196442</v>
      </c>
      <c r="D22" t="s">
        <v>102</v>
      </c>
      <c r="E22" t="s">
        <v>25</v>
      </c>
      <c r="F22">
        <v>20</v>
      </c>
      <c r="G22">
        <v>40.457008646196442</v>
      </c>
      <c r="H22" t="s">
        <v>102</v>
      </c>
      <c r="I22" t="s">
        <v>25</v>
      </c>
      <c r="J22">
        <v>20</v>
      </c>
      <c r="K22">
        <v>40.457008646196442</v>
      </c>
      <c r="L22" t="s">
        <v>102</v>
      </c>
      <c r="M22" t="s">
        <v>25</v>
      </c>
      <c r="N22">
        <v>20</v>
      </c>
      <c r="O22">
        <v>40.457008646196442</v>
      </c>
      <c r="P22" t="s">
        <v>102</v>
      </c>
      <c r="Q22" t="s">
        <v>25</v>
      </c>
      <c r="R22">
        <v>20</v>
      </c>
      <c r="S22">
        <v>40.457008646196442</v>
      </c>
      <c r="T22" t="s">
        <v>102</v>
      </c>
      <c r="U22" t="s">
        <v>25</v>
      </c>
      <c r="V22">
        <v>20</v>
      </c>
      <c r="W22">
        <v>40.457008646196442</v>
      </c>
      <c r="X22" t="s">
        <v>102</v>
      </c>
    </row>
    <row r="23" spans="1:24" x14ac:dyDescent="0.2">
      <c r="A23" t="s">
        <v>25</v>
      </c>
      <c r="B23">
        <v>21</v>
      </c>
      <c r="C23">
        <v>41.703113434376746</v>
      </c>
      <c r="D23" t="s">
        <v>128</v>
      </c>
      <c r="E23" t="s">
        <v>25</v>
      </c>
      <c r="F23">
        <v>21</v>
      </c>
      <c r="G23">
        <v>41.703113434376746</v>
      </c>
      <c r="H23" t="s">
        <v>128</v>
      </c>
      <c r="I23" t="s">
        <v>25</v>
      </c>
      <c r="J23">
        <v>21</v>
      </c>
      <c r="K23">
        <v>41.703113434376746</v>
      </c>
      <c r="L23" t="s">
        <v>128</v>
      </c>
      <c r="M23" t="s">
        <v>25</v>
      </c>
      <c r="N23">
        <v>21</v>
      </c>
      <c r="O23">
        <v>41.703113434376746</v>
      </c>
      <c r="P23" t="s">
        <v>128</v>
      </c>
      <c r="Q23" t="s">
        <v>25</v>
      </c>
      <c r="R23">
        <v>21</v>
      </c>
      <c r="S23">
        <v>41.703113434376746</v>
      </c>
      <c r="T23" t="s">
        <v>128</v>
      </c>
      <c r="U23" t="s">
        <v>25</v>
      </c>
      <c r="V23">
        <v>21</v>
      </c>
      <c r="W23">
        <v>41.703113434376746</v>
      </c>
      <c r="X23" t="s">
        <v>52</v>
      </c>
    </row>
    <row r="24" spans="1:24" x14ac:dyDescent="0.2">
      <c r="A24" t="s">
        <v>25</v>
      </c>
      <c r="B24">
        <v>22</v>
      </c>
      <c r="C24">
        <v>38.73596879900451</v>
      </c>
      <c r="D24" t="s">
        <v>94</v>
      </c>
      <c r="E24" t="s">
        <v>25</v>
      </c>
      <c r="F24">
        <v>22</v>
      </c>
      <c r="G24">
        <v>38.73596879900451</v>
      </c>
      <c r="H24" t="s">
        <v>94</v>
      </c>
      <c r="I24" t="s">
        <v>25</v>
      </c>
      <c r="J24">
        <v>22</v>
      </c>
      <c r="K24">
        <v>38.73596879900451</v>
      </c>
      <c r="L24" t="s">
        <v>94</v>
      </c>
      <c r="M24" t="s">
        <v>25</v>
      </c>
      <c r="N24">
        <v>22</v>
      </c>
      <c r="O24">
        <v>38.73596879900451</v>
      </c>
      <c r="P24" t="s">
        <v>94</v>
      </c>
      <c r="Q24" t="s">
        <v>25</v>
      </c>
      <c r="R24">
        <v>22</v>
      </c>
      <c r="S24">
        <v>38.73596879900451</v>
      </c>
      <c r="T24" t="s">
        <v>94</v>
      </c>
      <c r="U24" t="s">
        <v>25</v>
      </c>
      <c r="V24">
        <v>22</v>
      </c>
      <c r="W24">
        <v>38.73596879900451</v>
      </c>
      <c r="X24" t="s">
        <v>53</v>
      </c>
    </row>
    <row r="25" spans="1:24" x14ac:dyDescent="0.2">
      <c r="A25" t="s">
        <v>25</v>
      </c>
      <c r="B25">
        <v>23</v>
      </c>
      <c r="C25">
        <v>35.279906536870868</v>
      </c>
      <c r="D25" t="s">
        <v>54</v>
      </c>
      <c r="E25" t="s">
        <v>25</v>
      </c>
      <c r="F25">
        <v>23</v>
      </c>
      <c r="G25">
        <v>35.279906536870868</v>
      </c>
      <c r="H25" t="s">
        <v>54</v>
      </c>
      <c r="I25" t="s">
        <v>25</v>
      </c>
      <c r="J25">
        <v>23</v>
      </c>
      <c r="K25">
        <v>35.279906536870868</v>
      </c>
      <c r="L25" t="s">
        <v>54</v>
      </c>
      <c r="M25" t="s">
        <v>25</v>
      </c>
      <c r="N25">
        <v>23</v>
      </c>
      <c r="O25">
        <v>35.279906536870868</v>
      </c>
      <c r="P25" t="s">
        <v>54</v>
      </c>
      <c r="Q25" t="s">
        <v>25</v>
      </c>
      <c r="R25">
        <v>23</v>
      </c>
      <c r="S25">
        <v>35.279906536870868</v>
      </c>
      <c r="T25" t="s">
        <v>143</v>
      </c>
      <c r="U25" t="s">
        <v>25</v>
      </c>
      <c r="V25">
        <v>23</v>
      </c>
      <c r="W25">
        <v>35.279906536870868</v>
      </c>
      <c r="X25" t="s">
        <v>54</v>
      </c>
    </row>
    <row r="26" spans="1:24" x14ac:dyDescent="0.2">
      <c r="A26" t="s">
        <v>25</v>
      </c>
      <c r="B26">
        <v>24</v>
      </c>
      <c r="C26">
        <v>32.21205469160418</v>
      </c>
      <c r="D26" t="s">
        <v>55</v>
      </c>
      <c r="E26" t="s">
        <v>25</v>
      </c>
      <c r="F26">
        <v>24</v>
      </c>
      <c r="G26">
        <v>32.21205469160418</v>
      </c>
      <c r="H26" t="s">
        <v>55</v>
      </c>
      <c r="I26" t="s">
        <v>25</v>
      </c>
      <c r="J26">
        <v>24</v>
      </c>
      <c r="K26">
        <v>32.21205469160418</v>
      </c>
      <c r="L26" t="s">
        <v>55</v>
      </c>
      <c r="M26" t="s">
        <v>25</v>
      </c>
      <c r="N26">
        <v>24</v>
      </c>
      <c r="O26">
        <v>32.21205469160418</v>
      </c>
      <c r="P26" t="s">
        <v>55</v>
      </c>
      <c r="Q26" t="s">
        <v>25</v>
      </c>
      <c r="R26">
        <v>24</v>
      </c>
      <c r="S26">
        <v>32.21205469160418</v>
      </c>
      <c r="T26" t="s">
        <v>55</v>
      </c>
      <c r="U26" t="s">
        <v>25</v>
      </c>
      <c r="V26">
        <v>24</v>
      </c>
      <c r="W26">
        <v>32.21205469160418</v>
      </c>
      <c r="X26" t="s">
        <v>120</v>
      </c>
    </row>
    <row r="27" spans="1:24" x14ac:dyDescent="0.2">
      <c r="A27" t="s">
        <v>25</v>
      </c>
      <c r="B27">
        <v>25</v>
      </c>
      <c r="C27">
        <v>42.904668009372628</v>
      </c>
      <c r="D27" t="s">
        <v>108</v>
      </c>
      <c r="E27" t="s">
        <v>25</v>
      </c>
      <c r="F27">
        <v>25</v>
      </c>
      <c r="G27">
        <v>42.904668009372628</v>
      </c>
      <c r="H27" t="s">
        <v>108</v>
      </c>
      <c r="I27" t="s">
        <v>25</v>
      </c>
      <c r="J27">
        <v>25</v>
      </c>
      <c r="K27">
        <v>42.904668009372628</v>
      </c>
      <c r="L27" t="s">
        <v>108</v>
      </c>
      <c r="M27" t="s">
        <v>25</v>
      </c>
      <c r="N27">
        <v>25</v>
      </c>
      <c r="O27">
        <v>42.904668009372628</v>
      </c>
      <c r="P27" t="s">
        <v>108</v>
      </c>
      <c r="Q27" t="s">
        <v>25</v>
      </c>
      <c r="R27">
        <v>25</v>
      </c>
      <c r="S27">
        <v>42.904668009372628</v>
      </c>
      <c r="T27" t="s">
        <v>56</v>
      </c>
      <c r="U27" t="s">
        <v>25</v>
      </c>
      <c r="V27">
        <v>25</v>
      </c>
      <c r="W27">
        <v>42.904668009372628</v>
      </c>
      <c r="X27" t="s">
        <v>56</v>
      </c>
    </row>
    <row r="28" spans="1:24" x14ac:dyDescent="0.2">
      <c r="A28" t="s">
        <v>25</v>
      </c>
      <c r="B28">
        <v>26</v>
      </c>
      <c r="C28">
        <v>41.112431704930927</v>
      </c>
      <c r="D28" t="s">
        <v>57</v>
      </c>
      <c r="E28" t="s">
        <v>25</v>
      </c>
      <c r="F28">
        <v>26</v>
      </c>
      <c r="G28">
        <v>41.112431704930927</v>
      </c>
      <c r="H28" t="s">
        <v>57</v>
      </c>
      <c r="I28" t="s">
        <v>25</v>
      </c>
      <c r="J28">
        <v>26</v>
      </c>
      <c r="K28">
        <v>41.112431704930927</v>
      </c>
      <c r="L28" t="s">
        <v>57</v>
      </c>
      <c r="M28" t="s">
        <v>25</v>
      </c>
      <c r="N28">
        <v>26</v>
      </c>
      <c r="O28">
        <v>41.112431704930927</v>
      </c>
      <c r="P28" t="s">
        <v>57</v>
      </c>
      <c r="Q28" t="s">
        <v>25</v>
      </c>
      <c r="R28">
        <v>26</v>
      </c>
      <c r="S28">
        <v>41.112431704930927</v>
      </c>
      <c r="T28" t="s">
        <v>57</v>
      </c>
      <c r="U28" t="s">
        <v>25</v>
      </c>
      <c r="V28">
        <v>26</v>
      </c>
      <c r="W28">
        <v>41.112431704930927</v>
      </c>
      <c r="X28" t="s">
        <v>57</v>
      </c>
    </row>
    <row r="29" spans="1:24" x14ac:dyDescent="0.2">
      <c r="A29" t="s">
        <v>25</v>
      </c>
      <c r="B29">
        <v>27</v>
      </c>
      <c r="C29">
        <v>40.135597763610903</v>
      </c>
      <c r="D29" t="s">
        <v>95</v>
      </c>
      <c r="E29" t="s">
        <v>25</v>
      </c>
      <c r="F29">
        <v>27</v>
      </c>
      <c r="G29">
        <v>40.135597763610903</v>
      </c>
      <c r="H29" t="s">
        <v>58</v>
      </c>
      <c r="I29" t="s">
        <v>25</v>
      </c>
      <c r="J29">
        <v>27</v>
      </c>
      <c r="K29">
        <v>40.135597763610903</v>
      </c>
      <c r="L29" t="s">
        <v>95</v>
      </c>
      <c r="M29" t="s">
        <v>25</v>
      </c>
      <c r="N29">
        <v>27</v>
      </c>
      <c r="O29">
        <v>40.135597763610903</v>
      </c>
      <c r="P29" t="s">
        <v>95</v>
      </c>
      <c r="Q29" t="s">
        <v>25</v>
      </c>
      <c r="R29">
        <v>27</v>
      </c>
      <c r="S29">
        <v>40.135597763610903</v>
      </c>
      <c r="T29" t="s">
        <v>95</v>
      </c>
      <c r="U29" t="s">
        <v>25</v>
      </c>
      <c r="V29">
        <v>27</v>
      </c>
      <c r="W29">
        <v>40.135597763610903</v>
      </c>
      <c r="X29" t="s">
        <v>95</v>
      </c>
    </row>
    <row r="30" spans="1:24" x14ac:dyDescent="0.2">
      <c r="A30" t="s">
        <v>25</v>
      </c>
      <c r="B30">
        <v>28</v>
      </c>
      <c r="C30">
        <v>39.038131834943634</v>
      </c>
      <c r="D30" t="s">
        <v>59</v>
      </c>
      <c r="E30" t="s">
        <v>25</v>
      </c>
      <c r="F30">
        <v>28</v>
      </c>
      <c r="G30">
        <v>39.038131834943634</v>
      </c>
      <c r="H30" t="s">
        <v>59</v>
      </c>
      <c r="I30" t="s">
        <v>25</v>
      </c>
      <c r="J30">
        <v>28</v>
      </c>
      <c r="K30">
        <v>39.038131834943634</v>
      </c>
      <c r="L30" t="s">
        <v>59</v>
      </c>
      <c r="M30" t="s">
        <v>25</v>
      </c>
      <c r="N30">
        <v>28</v>
      </c>
      <c r="O30">
        <v>39.038131834943634</v>
      </c>
      <c r="P30" t="s">
        <v>59</v>
      </c>
      <c r="Q30" t="s">
        <v>25</v>
      </c>
      <c r="R30">
        <v>28</v>
      </c>
      <c r="S30">
        <v>39.038131834943634</v>
      </c>
      <c r="T30" t="s">
        <v>59</v>
      </c>
      <c r="U30" t="s">
        <v>25</v>
      </c>
      <c r="V30">
        <v>28</v>
      </c>
      <c r="W30">
        <v>39.038131834943634</v>
      </c>
      <c r="X30" t="s">
        <v>116</v>
      </c>
    </row>
    <row r="31" spans="1:24" x14ac:dyDescent="0.2">
      <c r="A31" t="s">
        <v>25</v>
      </c>
      <c r="B31">
        <v>29</v>
      </c>
      <c r="C31">
        <v>35.976097213133087</v>
      </c>
      <c r="D31" t="s">
        <v>60</v>
      </c>
      <c r="E31" t="s">
        <v>25</v>
      </c>
      <c r="F31">
        <v>29</v>
      </c>
      <c r="G31">
        <v>35.976097213133087</v>
      </c>
      <c r="H31" t="s">
        <v>60</v>
      </c>
      <c r="I31" t="s">
        <v>25</v>
      </c>
      <c r="J31">
        <v>29</v>
      </c>
      <c r="K31">
        <v>35.976097213133087</v>
      </c>
      <c r="L31" t="s">
        <v>60</v>
      </c>
      <c r="M31" t="s">
        <v>25</v>
      </c>
      <c r="N31">
        <v>29</v>
      </c>
      <c r="O31">
        <v>35.976097213133087</v>
      </c>
      <c r="P31" t="s">
        <v>60</v>
      </c>
      <c r="Q31" t="s">
        <v>25</v>
      </c>
      <c r="R31">
        <v>29</v>
      </c>
      <c r="S31">
        <v>35.976097213133087</v>
      </c>
      <c r="T31" t="s">
        <v>60</v>
      </c>
      <c r="U31" t="s">
        <v>25</v>
      </c>
      <c r="V31">
        <v>29</v>
      </c>
      <c r="W31">
        <v>35.976097213133087</v>
      </c>
      <c r="X31" t="s">
        <v>112</v>
      </c>
    </row>
    <row r="32" spans="1:24" x14ac:dyDescent="0.2">
      <c r="A32" t="s">
        <v>25</v>
      </c>
      <c r="B32">
        <v>30</v>
      </c>
      <c r="C32">
        <v>34.113838136080517</v>
      </c>
      <c r="D32" t="s">
        <v>111</v>
      </c>
      <c r="E32" t="s">
        <v>25</v>
      </c>
      <c r="F32">
        <v>30</v>
      </c>
      <c r="G32">
        <v>34.113838136080517</v>
      </c>
      <c r="H32" t="s">
        <v>111</v>
      </c>
      <c r="I32" t="s">
        <v>25</v>
      </c>
      <c r="J32">
        <v>30</v>
      </c>
      <c r="K32">
        <v>34.113838136080517</v>
      </c>
      <c r="L32" t="s">
        <v>111</v>
      </c>
      <c r="M32" t="s">
        <v>25</v>
      </c>
      <c r="N32">
        <v>30</v>
      </c>
      <c r="O32">
        <v>34.113838136080517</v>
      </c>
      <c r="P32" t="s">
        <v>111</v>
      </c>
      <c r="Q32" t="s">
        <v>25</v>
      </c>
      <c r="R32">
        <v>30</v>
      </c>
      <c r="S32">
        <v>34.113838136080517</v>
      </c>
      <c r="T32" t="s">
        <v>61</v>
      </c>
      <c r="U32" t="s">
        <v>25</v>
      </c>
      <c r="V32">
        <v>30</v>
      </c>
      <c r="W32">
        <v>34.113838136080517</v>
      </c>
      <c r="X32" t="s">
        <v>61</v>
      </c>
    </row>
    <row r="33" spans="1:24" x14ac:dyDescent="0.2">
      <c r="A33" t="s">
        <v>25</v>
      </c>
      <c r="B33">
        <v>31</v>
      </c>
      <c r="C33">
        <v>33.40102104534887</v>
      </c>
      <c r="D33" t="s">
        <v>62</v>
      </c>
      <c r="E33" t="s">
        <v>25</v>
      </c>
      <c r="F33">
        <v>31</v>
      </c>
      <c r="G33">
        <v>33.40102104534887</v>
      </c>
      <c r="H33" t="s">
        <v>123</v>
      </c>
      <c r="I33" t="s">
        <v>25</v>
      </c>
      <c r="J33">
        <v>31</v>
      </c>
      <c r="K33">
        <v>33.40102104534887</v>
      </c>
      <c r="L33" t="s">
        <v>123</v>
      </c>
      <c r="M33" t="s">
        <v>25</v>
      </c>
      <c r="N33">
        <v>31</v>
      </c>
      <c r="O33">
        <v>33.40102104534887</v>
      </c>
      <c r="P33" t="s">
        <v>123</v>
      </c>
      <c r="Q33" t="s">
        <v>25</v>
      </c>
      <c r="R33">
        <v>31</v>
      </c>
      <c r="S33">
        <v>33.40102104534887</v>
      </c>
      <c r="T33" t="s">
        <v>123</v>
      </c>
      <c r="U33" t="s">
        <v>25</v>
      </c>
      <c r="V33">
        <v>31</v>
      </c>
      <c r="W33">
        <v>33.40102104534887</v>
      </c>
      <c r="X33" t="s">
        <v>123</v>
      </c>
    </row>
    <row r="34" spans="1:24" x14ac:dyDescent="0.2">
      <c r="A34" t="s">
        <v>25</v>
      </c>
      <c r="B34">
        <v>32</v>
      </c>
      <c r="C34">
        <v>35.349753173942467</v>
      </c>
      <c r="D34" t="s">
        <v>129</v>
      </c>
      <c r="E34" t="s">
        <v>25</v>
      </c>
      <c r="F34">
        <v>32</v>
      </c>
      <c r="G34">
        <v>35.349753173942467</v>
      </c>
      <c r="H34" t="s">
        <v>63</v>
      </c>
      <c r="I34" t="s">
        <v>25</v>
      </c>
      <c r="J34">
        <v>32</v>
      </c>
      <c r="K34">
        <v>35.349753173942467</v>
      </c>
      <c r="L34" t="s">
        <v>63</v>
      </c>
      <c r="M34" t="s">
        <v>25</v>
      </c>
      <c r="N34">
        <v>32</v>
      </c>
      <c r="O34">
        <v>35.349753173942467</v>
      </c>
      <c r="P34" t="s">
        <v>63</v>
      </c>
      <c r="Q34" t="s">
        <v>25</v>
      </c>
      <c r="R34">
        <v>32</v>
      </c>
      <c r="S34">
        <v>35.349753173942467</v>
      </c>
      <c r="T34" t="s">
        <v>129</v>
      </c>
      <c r="U34" t="s">
        <v>25</v>
      </c>
      <c r="V34">
        <v>32</v>
      </c>
      <c r="W34">
        <v>35.349753173942467</v>
      </c>
      <c r="X34" t="s">
        <v>129</v>
      </c>
    </row>
    <row r="35" spans="1:24" x14ac:dyDescent="0.2">
      <c r="A35" t="s">
        <v>25</v>
      </c>
      <c r="B35">
        <v>33</v>
      </c>
      <c r="C35">
        <v>30.854574310770442</v>
      </c>
      <c r="D35" t="s">
        <v>117</v>
      </c>
      <c r="E35" t="s">
        <v>25</v>
      </c>
      <c r="F35">
        <v>33</v>
      </c>
      <c r="G35">
        <v>30.854574310770442</v>
      </c>
      <c r="H35" t="s">
        <v>64</v>
      </c>
      <c r="I35" t="s">
        <v>25</v>
      </c>
      <c r="J35">
        <v>33</v>
      </c>
      <c r="K35">
        <v>30.854574310770442</v>
      </c>
      <c r="L35" t="s">
        <v>64</v>
      </c>
      <c r="M35" t="s">
        <v>25</v>
      </c>
      <c r="N35">
        <v>33</v>
      </c>
      <c r="O35">
        <v>30.854574310770442</v>
      </c>
      <c r="P35" t="s">
        <v>64</v>
      </c>
      <c r="Q35" t="s">
        <v>25</v>
      </c>
      <c r="R35">
        <v>33</v>
      </c>
      <c r="S35">
        <v>30.854574310770442</v>
      </c>
      <c r="T35" t="s">
        <v>117</v>
      </c>
      <c r="U35" t="s">
        <v>25</v>
      </c>
      <c r="V35">
        <v>33</v>
      </c>
      <c r="W35">
        <v>30.854574310770442</v>
      </c>
      <c r="X35" t="s">
        <v>117</v>
      </c>
    </row>
    <row r="36" spans="1:24" x14ac:dyDescent="0.2">
      <c r="A36" t="s">
        <v>25</v>
      </c>
      <c r="B36">
        <v>34</v>
      </c>
      <c r="C36">
        <v>29.994772123858787</v>
      </c>
      <c r="D36" t="s">
        <v>65</v>
      </c>
      <c r="E36" t="s">
        <v>25</v>
      </c>
      <c r="F36">
        <v>34</v>
      </c>
      <c r="G36">
        <v>29.994772123858787</v>
      </c>
      <c r="H36" t="s">
        <v>109</v>
      </c>
      <c r="I36" t="s">
        <v>25</v>
      </c>
      <c r="J36">
        <v>34</v>
      </c>
      <c r="K36">
        <v>29.994772123858787</v>
      </c>
      <c r="L36" t="s">
        <v>109</v>
      </c>
      <c r="M36" t="s">
        <v>25</v>
      </c>
      <c r="N36">
        <v>34</v>
      </c>
      <c r="O36">
        <v>29.994772123858787</v>
      </c>
      <c r="P36" t="s">
        <v>109</v>
      </c>
      <c r="Q36" t="s">
        <v>25</v>
      </c>
      <c r="R36">
        <v>34</v>
      </c>
      <c r="S36">
        <v>29.994772123858787</v>
      </c>
      <c r="T36" t="s">
        <v>65</v>
      </c>
      <c r="U36" t="s">
        <v>25</v>
      </c>
      <c r="V36">
        <v>34</v>
      </c>
      <c r="W36">
        <v>29.994772123858787</v>
      </c>
      <c r="X36" t="s">
        <v>65</v>
      </c>
    </row>
    <row r="37" spans="1:24" x14ac:dyDescent="0.2">
      <c r="A37" t="s">
        <v>25</v>
      </c>
      <c r="B37">
        <v>35</v>
      </c>
      <c r="C37">
        <v>51.883144160716057</v>
      </c>
      <c r="D37" t="s">
        <v>66</v>
      </c>
      <c r="E37" t="s">
        <v>25</v>
      </c>
      <c r="F37">
        <v>35</v>
      </c>
      <c r="G37">
        <v>51.883144160716057</v>
      </c>
      <c r="H37" t="s">
        <v>110</v>
      </c>
      <c r="I37" t="s">
        <v>25</v>
      </c>
      <c r="J37">
        <v>35</v>
      </c>
      <c r="K37">
        <v>51.883144160716057</v>
      </c>
      <c r="L37" t="s">
        <v>110</v>
      </c>
      <c r="M37" t="s">
        <v>25</v>
      </c>
      <c r="N37">
        <v>35</v>
      </c>
      <c r="O37">
        <v>51.883144160716057</v>
      </c>
      <c r="P37" t="s">
        <v>110</v>
      </c>
      <c r="Q37" t="s">
        <v>25</v>
      </c>
      <c r="R37">
        <v>35</v>
      </c>
      <c r="S37">
        <v>51.883144160716057</v>
      </c>
      <c r="T37" t="s">
        <v>110</v>
      </c>
      <c r="U37" t="s">
        <v>25</v>
      </c>
      <c r="V37">
        <v>35</v>
      </c>
      <c r="W37">
        <v>51.883144160716057</v>
      </c>
      <c r="X37" t="s">
        <v>110</v>
      </c>
    </row>
    <row r="38" spans="1:24" x14ac:dyDescent="0.2">
      <c r="A38" t="s">
        <v>25</v>
      </c>
      <c r="B38">
        <v>36</v>
      </c>
      <c r="C38">
        <v>57.883985559207204</v>
      </c>
      <c r="D38" t="s">
        <v>67</v>
      </c>
      <c r="E38" t="s">
        <v>25</v>
      </c>
      <c r="F38">
        <v>36</v>
      </c>
      <c r="G38">
        <v>57.883985559207204</v>
      </c>
      <c r="H38" t="s">
        <v>137</v>
      </c>
      <c r="I38" t="s">
        <v>25</v>
      </c>
      <c r="J38">
        <v>36</v>
      </c>
      <c r="K38">
        <v>57.883985559207204</v>
      </c>
      <c r="L38" t="s">
        <v>137</v>
      </c>
      <c r="M38" t="s">
        <v>25</v>
      </c>
      <c r="N38">
        <v>36</v>
      </c>
      <c r="O38">
        <v>57.883985559207204</v>
      </c>
      <c r="P38" t="s">
        <v>137</v>
      </c>
      <c r="Q38" t="s">
        <v>25</v>
      </c>
      <c r="R38">
        <v>36</v>
      </c>
      <c r="S38">
        <v>57.883985559207204</v>
      </c>
      <c r="T38" t="s">
        <v>137</v>
      </c>
      <c r="U38" t="s">
        <v>25</v>
      </c>
      <c r="V38">
        <v>36</v>
      </c>
      <c r="W38">
        <v>57.883985559207204</v>
      </c>
      <c r="X38" t="s">
        <v>137</v>
      </c>
    </row>
    <row r="39" spans="1:24" x14ac:dyDescent="0.2">
      <c r="A39" t="s">
        <v>25</v>
      </c>
      <c r="B39">
        <v>37</v>
      </c>
      <c r="C39">
        <v>58.505298043476508</v>
      </c>
      <c r="D39" t="s">
        <v>103</v>
      </c>
      <c r="E39" t="s">
        <v>25</v>
      </c>
      <c r="F39">
        <v>37</v>
      </c>
      <c r="G39">
        <v>58.505298043476508</v>
      </c>
      <c r="H39" t="s">
        <v>103</v>
      </c>
      <c r="I39" t="s">
        <v>25</v>
      </c>
      <c r="J39">
        <v>37</v>
      </c>
      <c r="K39">
        <v>58.505298043476508</v>
      </c>
      <c r="L39" t="s">
        <v>103</v>
      </c>
      <c r="M39" t="s">
        <v>25</v>
      </c>
      <c r="N39">
        <v>37</v>
      </c>
      <c r="O39">
        <v>58.505298043476508</v>
      </c>
      <c r="P39" t="s">
        <v>103</v>
      </c>
      <c r="Q39" t="s">
        <v>25</v>
      </c>
      <c r="R39">
        <v>37</v>
      </c>
      <c r="S39">
        <v>58.505298043476508</v>
      </c>
      <c r="T39" t="s">
        <v>103</v>
      </c>
      <c r="U39" t="s">
        <v>25</v>
      </c>
      <c r="V39">
        <v>37</v>
      </c>
      <c r="W39">
        <v>58.505298043476508</v>
      </c>
      <c r="X39" t="s">
        <v>103</v>
      </c>
    </row>
    <row r="40" spans="1:24" x14ac:dyDescent="0.2">
      <c r="A40" t="s">
        <v>25</v>
      </c>
      <c r="B40">
        <v>38</v>
      </c>
      <c r="C40">
        <v>59.49906432389178</v>
      </c>
      <c r="D40" t="s">
        <v>69</v>
      </c>
      <c r="E40" t="s">
        <v>25</v>
      </c>
      <c r="F40">
        <v>38</v>
      </c>
      <c r="G40">
        <v>59.49906432389178</v>
      </c>
      <c r="H40" t="s">
        <v>138</v>
      </c>
      <c r="I40" t="s">
        <v>25</v>
      </c>
      <c r="J40">
        <v>38</v>
      </c>
      <c r="K40">
        <v>59.49906432389178</v>
      </c>
      <c r="L40" t="s">
        <v>138</v>
      </c>
      <c r="M40" t="s">
        <v>25</v>
      </c>
      <c r="N40">
        <v>38</v>
      </c>
      <c r="O40">
        <v>59.49906432389178</v>
      </c>
      <c r="P40" t="s">
        <v>69</v>
      </c>
      <c r="Q40" t="s">
        <v>25</v>
      </c>
      <c r="R40">
        <v>38</v>
      </c>
      <c r="S40">
        <v>59.49906432389178</v>
      </c>
      <c r="T40" t="s">
        <v>138</v>
      </c>
      <c r="U40" t="s">
        <v>25</v>
      </c>
      <c r="V40">
        <v>38</v>
      </c>
      <c r="W40">
        <v>59.49906432389178</v>
      </c>
      <c r="X40" t="s">
        <v>138</v>
      </c>
    </row>
    <row r="41" spans="1:24" x14ac:dyDescent="0.2">
      <c r="A41" t="s">
        <v>25</v>
      </c>
      <c r="B41">
        <v>39</v>
      </c>
      <c r="C41">
        <v>50.026095422811849</v>
      </c>
      <c r="D41" t="s">
        <v>70</v>
      </c>
      <c r="E41" t="s">
        <v>25</v>
      </c>
      <c r="F41">
        <v>39</v>
      </c>
      <c r="G41">
        <v>50.026095422811849</v>
      </c>
      <c r="H41" t="s">
        <v>70</v>
      </c>
      <c r="I41" t="s">
        <v>25</v>
      </c>
      <c r="J41">
        <v>39</v>
      </c>
      <c r="K41">
        <v>50.026095422811849</v>
      </c>
      <c r="L41" t="s">
        <v>70</v>
      </c>
      <c r="M41" t="s">
        <v>25</v>
      </c>
      <c r="N41">
        <v>39</v>
      </c>
      <c r="O41">
        <v>50.026095422811849</v>
      </c>
      <c r="P41" t="s">
        <v>70</v>
      </c>
      <c r="Q41" t="s">
        <v>25</v>
      </c>
      <c r="R41">
        <v>39</v>
      </c>
      <c r="S41">
        <v>50.026095422811849</v>
      </c>
      <c r="T41" t="s">
        <v>70</v>
      </c>
      <c r="U41" t="s">
        <v>25</v>
      </c>
      <c r="V41">
        <v>39</v>
      </c>
      <c r="W41">
        <v>50.026095422811849</v>
      </c>
      <c r="X41" t="s">
        <v>70</v>
      </c>
    </row>
    <row r="42" spans="1:24" x14ac:dyDescent="0.2">
      <c r="A42" t="s">
        <v>25</v>
      </c>
      <c r="B42">
        <v>40</v>
      </c>
      <c r="C42">
        <v>51.595088623407548</v>
      </c>
      <c r="D42" t="s">
        <v>71</v>
      </c>
      <c r="E42" t="s">
        <v>25</v>
      </c>
      <c r="F42">
        <v>40</v>
      </c>
      <c r="G42">
        <v>51.595088623407548</v>
      </c>
      <c r="H42" t="s">
        <v>71</v>
      </c>
      <c r="I42" t="s">
        <v>25</v>
      </c>
      <c r="J42">
        <v>40</v>
      </c>
      <c r="K42">
        <v>51.595088623407548</v>
      </c>
      <c r="L42" t="s">
        <v>71</v>
      </c>
      <c r="M42" t="s">
        <v>25</v>
      </c>
      <c r="N42">
        <v>40</v>
      </c>
      <c r="O42">
        <v>51.595088623407548</v>
      </c>
      <c r="P42" t="s">
        <v>71</v>
      </c>
      <c r="Q42" t="s">
        <v>25</v>
      </c>
      <c r="R42">
        <v>40</v>
      </c>
      <c r="S42">
        <v>51.595088623407548</v>
      </c>
      <c r="T42" t="s">
        <v>71</v>
      </c>
      <c r="U42" t="s">
        <v>25</v>
      </c>
      <c r="V42">
        <v>40</v>
      </c>
      <c r="W42">
        <v>51.595088623407548</v>
      </c>
      <c r="X42" t="s">
        <v>71</v>
      </c>
    </row>
    <row r="43" spans="1:24" x14ac:dyDescent="0.2">
      <c r="A43" t="s">
        <v>25</v>
      </c>
      <c r="B43">
        <v>41</v>
      </c>
      <c r="C43">
        <v>53.198142482198108</v>
      </c>
      <c r="D43" t="s">
        <v>72</v>
      </c>
      <c r="E43" t="s">
        <v>25</v>
      </c>
      <c r="F43">
        <v>41</v>
      </c>
      <c r="G43">
        <v>53.198142482198108</v>
      </c>
      <c r="H43" t="s">
        <v>139</v>
      </c>
      <c r="I43" t="s">
        <v>25</v>
      </c>
      <c r="J43">
        <v>41</v>
      </c>
      <c r="K43">
        <v>53.198142482198108</v>
      </c>
      <c r="L43" t="s">
        <v>139</v>
      </c>
      <c r="M43" t="s">
        <v>25</v>
      </c>
      <c r="N43">
        <v>41</v>
      </c>
      <c r="O43">
        <v>53.198142482198108</v>
      </c>
      <c r="P43" t="s">
        <v>139</v>
      </c>
      <c r="Q43" t="s">
        <v>25</v>
      </c>
      <c r="R43">
        <v>41</v>
      </c>
      <c r="S43">
        <v>53.198142482198108</v>
      </c>
      <c r="T43" t="s">
        <v>139</v>
      </c>
      <c r="U43" t="s">
        <v>25</v>
      </c>
      <c r="V43">
        <v>41</v>
      </c>
      <c r="W43">
        <v>53.198142482198108</v>
      </c>
      <c r="X43" t="s">
        <v>139</v>
      </c>
    </row>
    <row r="44" spans="1:24" x14ac:dyDescent="0.2">
      <c r="A44" t="s">
        <v>25</v>
      </c>
      <c r="B44">
        <v>42</v>
      </c>
      <c r="C44">
        <v>56.330388808296647</v>
      </c>
      <c r="D44" t="s">
        <v>73</v>
      </c>
      <c r="E44" t="s">
        <v>25</v>
      </c>
      <c r="F44">
        <v>42</v>
      </c>
      <c r="G44">
        <v>56.330388808296647</v>
      </c>
      <c r="H44" t="s">
        <v>73</v>
      </c>
      <c r="I44" t="s">
        <v>25</v>
      </c>
      <c r="J44">
        <v>42</v>
      </c>
      <c r="K44">
        <v>56.330388808296647</v>
      </c>
      <c r="L44" t="s">
        <v>73</v>
      </c>
      <c r="M44" t="s">
        <v>25</v>
      </c>
      <c r="N44">
        <v>42</v>
      </c>
      <c r="O44">
        <v>56.330388808296647</v>
      </c>
      <c r="P44" t="s">
        <v>73</v>
      </c>
      <c r="Q44" t="s">
        <v>25</v>
      </c>
      <c r="R44">
        <v>42</v>
      </c>
      <c r="S44">
        <v>56.330388808296647</v>
      </c>
      <c r="T44" t="s">
        <v>73</v>
      </c>
      <c r="U44" t="s">
        <v>25</v>
      </c>
      <c r="V44">
        <v>42</v>
      </c>
      <c r="W44">
        <v>56.330388808296647</v>
      </c>
      <c r="X44" t="s">
        <v>73</v>
      </c>
    </row>
    <row r="45" spans="1:24" x14ac:dyDescent="0.2">
      <c r="A45" t="s">
        <v>25</v>
      </c>
      <c r="B45">
        <v>43</v>
      </c>
      <c r="C45">
        <v>61.193118406447333</v>
      </c>
      <c r="D45" t="s">
        <v>74</v>
      </c>
      <c r="E45" t="s">
        <v>25</v>
      </c>
      <c r="F45">
        <v>43</v>
      </c>
      <c r="G45">
        <v>61.193118406447333</v>
      </c>
      <c r="H45" t="s">
        <v>74</v>
      </c>
      <c r="I45" t="s">
        <v>25</v>
      </c>
      <c r="J45">
        <v>43</v>
      </c>
      <c r="K45">
        <v>61.193118406447333</v>
      </c>
      <c r="L45" t="s">
        <v>74</v>
      </c>
      <c r="M45" t="s">
        <v>25</v>
      </c>
      <c r="N45">
        <v>43</v>
      </c>
      <c r="O45">
        <v>61.193118406447333</v>
      </c>
      <c r="P45" t="s">
        <v>74</v>
      </c>
      <c r="Q45" t="s">
        <v>25</v>
      </c>
      <c r="R45">
        <v>43</v>
      </c>
      <c r="S45">
        <v>61.193118406447333</v>
      </c>
      <c r="T45" t="s">
        <v>74</v>
      </c>
      <c r="U45" t="s">
        <v>25</v>
      </c>
      <c r="V45">
        <v>43</v>
      </c>
      <c r="W45">
        <v>61.193118406447333</v>
      </c>
      <c r="X45" t="s">
        <v>74</v>
      </c>
    </row>
    <row r="46" spans="1:24" x14ac:dyDescent="0.2">
      <c r="A46" t="s">
        <v>25</v>
      </c>
      <c r="B46">
        <v>44</v>
      </c>
      <c r="C46">
        <v>64.617807991926071</v>
      </c>
      <c r="D46" t="s">
        <v>96</v>
      </c>
      <c r="E46" t="s">
        <v>25</v>
      </c>
      <c r="F46">
        <v>44</v>
      </c>
      <c r="G46">
        <v>64.617807991926071</v>
      </c>
      <c r="H46" t="s">
        <v>96</v>
      </c>
      <c r="I46" t="s">
        <v>25</v>
      </c>
      <c r="J46">
        <v>44</v>
      </c>
      <c r="K46">
        <v>64.617807991926071</v>
      </c>
      <c r="L46" t="s">
        <v>96</v>
      </c>
      <c r="M46" t="s">
        <v>25</v>
      </c>
      <c r="N46">
        <v>44</v>
      </c>
      <c r="O46">
        <v>64.617807991926071</v>
      </c>
      <c r="P46" t="s">
        <v>96</v>
      </c>
      <c r="Q46" t="s">
        <v>25</v>
      </c>
      <c r="R46">
        <v>44</v>
      </c>
      <c r="S46">
        <v>64.617807991926071</v>
      </c>
      <c r="T46" t="s">
        <v>96</v>
      </c>
      <c r="U46" t="s">
        <v>25</v>
      </c>
      <c r="V46">
        <v>44</v>
      </c>
      <c r="W46">
        <v>64.617807991926071</v>
      </c>
      <c r="X46" t="s">
        <v>96</v>
      </c>
    </row>
    <row r="47" spans="1:24" x14ac:dyDescent="0.2">
      <c r="A47" t="s">
        <v>25</v>
      </c>
      <c r="B47">
        <v>45</v>
      </c>
      <c r="C47">
        <v>65.035375668027996</v>
      </c>
      <c r="D47" t="s">
        <v>76</v>
      </c>
      <c r="E47" t="s">
        <v>25</v>
      </c>
      <c r="F47">
        <v>45</v>
      </c>
      <c r="G47">
        <v>65.035375668027996</v>
      </c>
      <c r="H47" t="s">
        <v>76</v>
      </c>
      <c r="I47" t="s">
        <v>25</v>
      </c>
      <c r="J47">
        <v>45</v>
      </c>
      <c r="K47">
        <v>65.035375668027996</v>
      </c>
      <c r="L47" t="s">
        <v>76</v>
      </c>
      <c r="M47" t="s">
        <v>25</v>
      </c>
      <c r="N47">
        <v>45</v>
      </c>
      <c r="O47">
        <v>65.035375668027996</v>
      </c>
      <c r="P47" t="s">
        <v>76</v>
      </c>
      <c r="Q47" t="s">
        <v>25</v>
      </c>
      <c r="R47">
        <v>45</v>
      </c>
      <c r="S47">
        <v>65.035375668027996</v>
      </c>
      <c r="T47" t="s">
        <v>76</v>
      </c>
      <c r="U47" t="s">
        <v>25</v>
      </c>
      <c r="V47">
        <v>45</v>
      </c>
      <c r="W47">
        <v>65.035375668027996</v>
      </c>
      <c r="X47" t="s">
        <v>76</v>
      </c>
    </row>
    <row r="48" spans="1:24" x14ac:dyDescent="0.2">
      <c r="A48" t="s">
        <v>25</v>
      </c>
      <c r="B48">
        <v>46</v>
      </c>
      <c r="C48">
        <v>65.765347092197246</v>
      </c>
      <c r="D48" t="s">
        <v>77</v>
      </c>
      <c r="E48" t="s">
        <v>25</v>
      </c>
      <c r="F48">
        <v>46</v>
      </c>
      <c r="G48">
        <v>65.765347092197246</v>
      </c>
      <c r="H48" t="s">
        <v>140</v>
      </c>
      <c r="I48" t="s">
        <v>25</v>
      </c>
      <c r="J48">
        <v>46</v>
      </c>
      <c r="K48">
        <v>65.765347092197246</v>
      </c>
      <c r="L48" t="s">
        <v>77</v>
      </c>
      <c r="M48" t="s">
        <v>25</v>
      </c>
      <c r="N48">
        <v>46</v>
      </c>
      <c r="O48">
        <v>65.765347092197246</v>
      </c>
      <c r="P48" t="s">
        <v>140</v>
      </c>
      <c r="Q48" t="s">
        <v>25</v>
      </c>
      <c r="R48">
        <v>46</v>
      </c>
      <c r="S48">
        <v>65.765347092197246</v>
      </c>
      <c r="T48" t="s">
        <v>140</v>
      </c>
      <c r="U48" t="s">
        <v>25</v>
      </c>
      <c r="V48">
        <v>46</v>
      </c>
      <c r="W48">
        <v>65.765347092197246</v>
      </c>
      <c r="X48" t="s">
        <v>140</v>
      </c>
    </row>
    <row r="49" spans="1:24" x14ac:dyDescent="0.2">
      <c r="A49" t="s">
        <v>25</v>
      </c>
      <c r="B49">
        <v>47</v>
      </c>
      <c r="C49">
        <v>61.021521535019595</v>
      </c>
      <c r="D49" t="s">
        <v>78</v>
      </c>
      <c r="E49" t="s">
        <v>25</v>
      </c>
      <c r="F49">
        <v>47</v>
      </c>
      <c r="G49">
        <v>61.021521535019595</v>
      </c>
      <c r="H49" t="s">
        <v>78</v>
      </c>
      <c r="I49" t="s">
        <v>25</v>
      </c>
      <c r="J49">
        <v>47</v>
      </c>
      <c r="K49">
        <v>61.021521535019595</v>
      </c>
      <c r="L49" t="s">
        <v>78</v>
      </c>
      <c r="M49" t="s">
        <v>25</v>
      </c>
      <c r="N49">
        <v>47</v>
      </c>
      <c r="O49">
        <v>61.021521535019595</v>
      </c>
      <c r="P49" t="s">
        <v>78</v>
      </c>
      <c r="Q49" t="s">
        <v>25</v>
      </c>
      <c r="R49">
        <v>47</v>
      </c>
      <c r="S49">
        <v>61.021521535019595</v>
      </c>
      <c r="T49" t="s">
        <v>78</v>
      </c>
      <c r="U49" t="s">
        <v>25</v>
      </c>
      <c r="V49">
        <v>47</v>
      </c>
      <c r="W49">
        <v>61.021521535019595</v>
      </c>
      <c r="X49" t="s">
        <v>78</v>
      </c>
    </row>
    <row r="50" spans="1:24" x14ac:dyDescent="0.2">
      <c r="A50" t="s">
        <v>25</v>
      </c>
      <c r="B50">
        <v>48</v>
      </c>
      <c r="C50">
        <v>62.430328221821917</v>
      </c>
      <c r="D50" t="s">
        <v>79</v>
      </c>
      <c r="E50" t="s">
        <v>25</v>
      </c>
      <c r="F50">
        <v>48</v>
      </c>
      <c r="G50">
        <v>62.430328221821917</v>
      </c>
      <c r="H50" t="s">
        <v>79</v>
      </c>
      <c r="I50" t="s">
        <v>25</v>
      </c>
      <c r="J50">
        <v>48</v>
      </c>
      <c r="K50">
        <v>62.430328221821917</v>
      </c>
      <c r="L50" t="s">
        <v>79</v>
      </c>
      <c r="M50" t="s">
        <v>25</v>
      </c>
      <c r="N50">
        <v>48</v>
      </c>
      <c r="O50">
        <v>62.430328221821917</v>
      </c>
      <c r="P50" t="s">
        <v>114</v>
      </c>
      <c r="Q50" t="s">
        <v>25</v>
      </c>
      <c r="R50">
        <v>48</v>
      </c>
      <c r="S50">
        <v>62.430328221821917</v>
      </c>
      <c r="T50" t="s">
        <v>114</v>
      </c>
      <c r="U50" t="s">
        <v>25</v>
      </c>
      <c r="V50">
        <v>48</v>
      </c>
      <c r="W50">
        <v>62.430328221821917</v>
      </c>
      <c r="X50" t="s">
        <v>114</v>
      </c>
    </row>
    <row r="51" spans="1:24" x14ac:dyDescent="0.2">
      <c r="A51" t="s">
        <v>25</v>
      </c>
      <c r="B51">
        <v>49</v>
      </c>
      <c r="C51">
        <v>64.270981629286084</v>
      </c>
      <c r="D51" t="s">
        <v>98</v>
      </c>
      <c r="E51" t="s">
        <v>25</v>
      </c>
      <c r="F51">
        <v>49</v>
      </c>
      <c r="G51">
        <v>64.270981629286084</v>
      </c>
      <c r="H51" t="s">
        <v>98</v>
      </c>
      <c r="I51" t="s">
        <v>25</v>
      </c>
      <c r="J51">
        <v>49</v>
      </c>
      <c r="K51">
        <v>64.270981629286084</v>
      </c>
      <c r="L51" t="s">
        <v>98</v>
      </c>
      <c r="M51" t="s">
        <v>25</v>
      </c>
      <c r="N51">
        <v>49</v>
      </c>
      <c r="O51">
        <v>64.270981629286084</v>
      </c>
      <c r="P51" t="s">
        <v>98</v>
      </c>
      <c r="Q51" t="s">
        <v>25</v>
      </c>
      <c r="R51">
        <v>49</v>
      </c>
      <c r="S51">
        <v>64.270981629286084</v>
      </c>
      <c r="T51" t="s">
        <v>98</v>
      </c>
      <c r="U51" t="s">
        <v>25</v>
      </c>
      <c r="V51">
        <v>49</v>
      </c>
      <c r="W51">
        <v>64.270981629286084</v>
      </c>
      <c r="X51" t="s">
        <v>98</v>
      </c>
    </row>
    <row r="52" spans="1:24" x14ac:dyDescent="0.2">
      <c r="A52" t="s">
        <v>25</v>
      </c>
      <c r="B52">
        <v>50</v>
      </c>
      <c r="C52">
        <v>69.204818222041709</v>
      </c>
      <c r="D52" t="s">
        <v>99</v>
      </c>
      <c r="E52" t="s">
        <v>25</v>
      </c>
      <c r="F52">
        <v>50</v>
      </c>
      <c r="G52">
        <v>69.204818222041709</v>
      </c>
      <c r="H52" t="s">
        <v>99</v>
      </c>
      <c r="I52" t="s">
        <v>25</v>
      </c>
      <c r="J52">
        <v>50</v>
      </c>
      <c r="K52">
        <v>69.204818222041709</v>
      </c>
      <c r="L52" t="s">
        <v>99</v>
      </c>
      <c r="M52" t="s">
        <v>25</v>
      </c>
      <c r="N52">
        <v>50</v>
      </c>
      <c r="O52">
        <v>69.204818222041709</v>
      </c>
      <c r="P52" t="s">
        <v>99</v>
      </c>
      <c r="Q52" t="s">
        <v>25</v>
      </c>
      <c r="R52">
        <v>50</v>
      </c>
      <c r="S52">
        <v>69.204818222041709</v>
      </c>
      <c r="T52" t="s">
        <v>81</v>
      </c>
      <c r="U52" t="s">
        <v>25</v>
      </c>
      <c r="V52">
        <v>50</v>
      </c>
      <c r="W52">
        <v>69.204818222041709</v>
      </c>
      <c r="X52" t="s">
        <v>81</v>
      </c>
    </row>
    <row r="53" spans="1:24" x14ac:dyDescent="0.2">
      <c r="A53" t="s">
        <v>25</v>
      </c>
      <c r="B53">
        <v>51</v>
      </c>
      <c r="C53">
        <v>68.922918411021556</v>
      </c>
      <c r="D53" t="s">
        <v>130</v>
      </c>
      <c r="E53" t="s">
        <v>25</v>
      </c>
      <c r="F53">
        <v>51</v>
      </c>
      <c r="G53">
        <v>68.922918411021556</v>
      </c>
      <c r="H53" t="s">
        <v>130</v>
      </c>
      <c r="I53" t="s">
        <v>25</v>
      </c>
      <c r="J53">
        <v>51</v>
      </c>
      <c r="K53">
        <v>68.922918411021556</v>
      </c>
      <c r="L53" t="s">
        <v>130</v>
      </c>
      <c r="M53" t="s">
        <v>25</v>
      </c>
      <c r="N53">
        <v>51</v>
      </c>
      <c r="O53">
        <v>68.922918411021556</v>
      </c>
      <c r="P53" t="s">
        <v>82</v>
      </c>
      <c r="Q53" t="s">
        <v>25</v>
      </c>
      <c r="R53">
        <v>51</v>
      </c>
      <c r="S53">
        <v>68.922918411021556</v>
      </c>
      <c r="T53" t="s">
        <v>82</v>
      </c>
      <c r="U53" t="s">
        <v>25</v>
      </c>
      <c r="V53">
        <v>51</v>
      </c>
      <c r="W53">
        <v>68.922918411021556</v>
      </c>
      <c r="X53" t="s">
        <v>82</v>
      </c>
    </row>
    <row r="54" spans="1:24" x14ac:dyDescent="0.2">
      <c r="A54" t="s">
        <v>25</v>
      </c>
      <c r="B54">
        <v>52</v>
      </c>
      <c r="C54">
        <v>69.867605733655608</v>
      </c>
      <c r="D54" t="s">
        <v>131</v>
      </c>
      <c r="E54" t="s">
        <v>25</v>
      </c>
      <c r="F54">
        <v>52</v>
      </c>
      <c r="G54">
        <v>69.867605733655608</v>
      </c>
      <c r="H54" t="s">
        <v>83</v>
      </c>
      <c r="I54" t="s">
        <v>25</v>
      </c>
      <c r="J54">
        <v>52</v>
      </c>
      <c r="K54">
        <v>69.867605733655608</v>
      </c>
      <c r="L54" t="s">
        <v>83</v>
      </c>
      <c r="M54" t="s">
        <v>25</v>
      </c>
      <c r="N54">
        <v>52</v>
      </c>
      <c r="O54">
        <v>69.867605733655608</v>
      </c>
      <c r="P54" t="s">
        <v>83</v>
      </c>
      <c r="Q54" t="s">
        <v>25</v>
      </c>
      <c r="R54">
        <v>52</v>
      </c>
      <c r="S54">
        <v>69.867605733655608</v>
      </c>
      <c r="T54" t="s">
        <v>83</v>
      </c>
      <c r="U54" t="s">
        <v>25</v>
      </c>
      <c r="V54">
        <v>52</v>
      </c>
      <c r="W54">
        <v>69.867605733655608</v>
      </c>
      <c r="X54" t="s">
        <v>83</v>
      </c>
    </row>
    <row r="55" spans="1:24" x14ac:dyDescent="0.2">
      <c r="A55" t="s">
        <v>25</v>
      </c>
      <c r="B55">
        <v>53</v>
      </c>
      <c r="C55">
        <v>72.147118267730733</v>
      </c>
      <c r="D55" t="s">
        <v>84</v>
      </c>
      <c r="E55" t="s">
        <v>25</v>
      </c>
      <c r="F55">
        <v>53</v>
      </c>
      <c r="G55">
        <v>72.147118267730733</v>
      </c>
      <c r="H55" t="s">
        <v>84</v>
      </c>
      <c r="I55" t="s">
        <v>25</v>
      </c>
      <c r="J55">
        <v>53</v>
      </c>
      <c r="K55">
        <v>72.147118267730733</v>
      </c>
      <c r="L55" t="s">
        <v>84</v>
      </c>
      <c r="M55" t="s">
        <v>25</v>
      </c>
      <c r="N55">
        <v>53</v>
      </c>
      <c r="O55">
        <v>72.147118267730733</v>
      </c>
      <c r="P55" t="s">
        <v>84</v>
      </c>
      <c r="Q55" t="s">
        <v>25</v>
      </c>
      <c r="R55">
        <v>53</v>
      </c>
      <c r="S55">
        <v>72.147118267730733</v>
      </c>
      <c r="T55" t="s">
        <v>84</v>
      </c>
      <c r="U55" t="s">
        <v>25</v>
      </c>
      <c r="V55">
        <v>53</v>
      </c>
      <c r="W55">
        <v>72.147118267730733</v>
      </c>
      <c r="X55" t="s">
        <v>84</v>
      </c>
    </row>
    <row r="56" spans="1:24" x14ac:dyDescent="0.2">
      <c r="A56" t="s">
        <v>25</v>
      </c>
      <c r="B56">
        <v>54</v>
      </c>
      <c r="C56">
        <v>77.026206779022786</v>
      </c>
      <c r="D56" t="s">
        <v>85</v>
      </c>
      <c r="E56" t="s">
        <v>25</v>
      </c>
      <c r="F56">
        <v>54</v>
      </c>
      <c r="G56">
        <v>77.026206779022786</v>
      </c>
      <c r="H56" t="s">
        <v>85</v>
      </c>
      <c r="I56" t="s">
        <v>25</v>
      </c>
      <c r="J56">
        <v>54</v>
      </c>
      <c r="K56">
        <v>77.026206779022786</v>
      </c>
      <c r="L56" t="s">
        <v>85</v>
      </c>
      <c r="M56" t="s">
        <v>25</v>
      </c>
      <c r="N56">
        <v>54</v>
      </c>
      <c r="O56">
        <v>77.026206779022786</v>
      </c>
      <c r="P56" t="s">
        <v>85</v>
      </c>
      <c r="Q56" t="s">
        <v>25</v>
      </c>
      <c r="R56">
        <v>54</v>
      </c>
      <c r="S56">
        <v>77.026206779022786</v>
      </c>
      <c r="T56" t="s">
        <v>85</v>
      </c>
      <c r="U56" t="s">
        <v>25</v>
      </c>
      <c r="V56">
        <v>54</v>
      </c>
      <c r="W56">
        <v>77.026206779022786</v>
      </c>
      <c r="X56" t="s">
        <v>85</v>
      </c>
    </row>
    <row r="57" spans="1:24" x14ac:dyDescent="0.2">
      <c r="A57" t="s">
        <v>25</v>
      </c>
      <c r="B57">
        <v>55</v>
      </c>
      <c r="C57">
        <v>75.038177689311794</v>
      </c>
      <c r="D57" t="s">
        <v>132</v>
      </c>
      <c r="E57" t="s">
        <v>25</v>
      </c>
      <c r="F57">
        <v>55</v>
      </c>
      <c r="G57">
        <v>75.038177689311794</v>
      </c>
      <c r="H57" t="s">
        <v>132</v>
      </c>
      <c r="I57" t="s">
        <v>25</v>
      </c>
      <c r="J57">
        <v>55</v>
      </c>
      <c r="K57">
        <v>75.038177689311794</v>
      </c>
      <c r="L57" t="s">
        <v>132</v>
      </c>
      <c r="M57" t="s">
        <v>25</v>
      </c>
      <c r="N57">
        <v>55</v>
      </c>
      <c r="O57">
        <v>75.038177689311794</v>
      </c>
      <c r="P57" t="s">
        <v>132</v>
      </c>
      <c r="Q57" t="s">
        <v>25</v>
      </c>
      <c r="R57">
        <v>55</v>
      </c>
      <c r="S57">
        <v>75.038177689311794</v>
      </c>
      <c r="T57" t="s">
        <v>86</v>
      </c>
      <c r="U57" t="s">
        <v>25</v>
      </c>
      <c r="V57">
        <v>55</v>
      </c>
      <c r="W57">
        <v>75.038177689311794</v>
      </c>
      <c r="X57" t="s">
        <v>132</v>
      </c>
    </row>
    <row r="58" spans="1:24" x14ac:dyDescent="0.2">
      <c r="A58" t="s">
        <v>25</v>
      </c>
      <c r="B58">
        <v>56</v>
      </c>
      <c r="C58">
        <v>76.371333765674834</v>
      </c>
      <c r="D58" t="s">
        <v>87</v>
      </c>
      <c r="E58" t="s">
        <v>25</v>
      </c>
      <c r="F58">
        <v>56</v>
      </c>
      <c r="G58">
        <v>76.371333765674834</v>
      </c>
      <c r="H58" t="s">
        <v>87</v>
      </c>
      <c r="I58" t="s">
        <v>25</v>
      </c>
      <c r="J58">
        <v>56</v>
      </c>
      <c r="K58">
        <v>76.371333765674834</v>
      </c>
      <c r="L58" t="s">
        <v>87</v>
      </c>
      <c r="M58" t="s">
        <v>25</v>
      </c>
      <c r="N58">
        <v>56</v>
      </c>
      <c r="O58">
        <v>76.371333765674834</v>
      </c>
      <c r="P58" t="s">
        <v>87</v>
      </c>
      <c r="Q58" t="s">
        <v>25</v>
      </c>
      <c r="R58">
        <v>56</v>
      </c>
      <c r="S58">
        <v>76.371333765674834</v>
      </c>
      <c r="T58" t="s">
        <v>87</v>
      </c>
      <c r="U58" t="s">
        <v>25</v>
      </c>
      <c r="V58">
        <v>56</v>
      </c>
      <c r="W58">
        <v>76.371333765674834</v>
      </c>
      <c r="X58" t="s">
        <v>87</v>
      </c>
    </row>
    <row r="59" spans="1:24" x14ac:dyDescent="0.2">
      <c r="A59" t="s">
        <v>25</v>
      </c>
      <c r="B59">
        <v>57</v>
      </c>
      <c r="C59">
        <v>83.333454248302289</v>
      </c>
      <c r="D59" t="s">
        <v>104</v>
      </c>
      <c r="E59" t="s">
        <v>25</v>
      </c>
      <c r="F59">
        <v>57</v>
      </c>
      <c r="G59">
        <v>83.333454248302289</v>
      </c>
      <c r="H59" t="s">
        <v>104</v>
      </c>
      <c r="I59" t="s">
        <v>25</v>
      </c>
      <c r="J59">
        <v>57</v>
      </c>
      <c r="K59">
        <v>83.333454248302289</v>
      </c>
      <c r="L59" t="s">
        <v>104</v>
      </c>
      <c r="M59" t="s">
        <v>25</v>
      </c>
      <c r="N59">
        <v>57</v>
      </c>
      <c r="O59">
        <v>83.333454248302289</v>
      </c>
      <c r="P59" t="s">
        <v>104</v>
      </c>
      <c r="Q59" t="s">
        <v>25</v>
      </c>
      <c r="R59">
        <v>57</v>
      </c>
      <c r="S59">
        <v>83.333454248302289</v>
      </c>
      <c r="T59" t="s">
        <v>104</v>
      </c>
      <c r="U59" t="s">
        <v>25</v>
      </c>
      <c r="V59">
        <v>57</v>
      </c>
      <c r="W59">
        <v>83.333454248302289</v>
      </c>
      <c r="X59" t="s">
        <v>104</v>
      </c>
    </row>
    <row r="60" spans="1:24" x14ac:dyDescent="0.2">
      <c r="A60" t="s">
        <v>25</v>
      </c>
      <c r="B60">
        <v>58</v>
      </c>
      <c r="C60">
        <v>79.487854774550541</v>
      </c>
      <c r="D60" t="s">
        <v>100</v>
      </c>
      <c r="E60" t="s">
        <v>25</v>
      </c>
      <c r="F60">
        <v>58</v>
      </c>
      <c r="G60">
        <v>79.487854774550541</v>
      </c>
      <c r="H60" t="s">
        <v>100</v>
      </c>
      <c r="I60" t="s">
        <v>25</v>
      </c>
      <c r="J60">
        <v>58</v>
      </c>
      <c r="K60">
        <v>79.487854774550541</v>
      </c>
      <c r="L60" t="s">
        <v>105</v>
      </c>
      <c r="M60" t="s">
        <v>25</v>
      </c>
      <c r="N60">
        <v>58</v>
      </c>
      <c r="O60">
        <v>79.487854774550541</v>
      </c>
      <c r="P60" t="s">
        <v>105</v>
      </c>
      <c r="Q60" t="s">
        <v>25</v>
      </c>
      <c r="R60">
        <v>58</v>
      </c>
      <c r="S60">
        <v>79.487854774550541</v>
      </c>
      <c r="T60" t="s">
        <v>105</v>
      </c>
      <c r="U60" t="s">
        <v>25</v>
      </c>
      <c r="V60">
        <v>58</v>
      </c>
      <c r="W60">
        <v>79.487854774550541</v>
      </c>
      <c r="X60" t="s">
        <v>105</v>
      </c>
    </row>
    <row r="61" spans="1:24" x14ac:dyDescent="0.2">
      <c r="A61" t="s">
        <v>25</v>
      </c>
      <c r="B61">
        <v>59</v>
      </c>
      <c r="C61">
        <v>83.544197165376673</v>
      </c>
      <c r="D61" t="s">
        <v>101</v>
      </c>
      <c r="E61" t="s">
        <v>25</v>
      </c>
      <c r="F61">
        <v>59</v>
      </c>
      <c r="G61">
        <v>83.544197165376673</v>
      </c>
      <c r="H61" t="s">
        <v>101</v>
      </c>
      <c r="I61" t="s">
        <v>25</v>
      </c>
      <c r="J61">
        <v>59</v>
      </c>
      <c r="K61">
        <v>83.544197165376673</v>
      </c>
      <c r="L61" t="s">
        <v>101</v>
      </c>
      <c r="M61" t="s">
        <v>25</v>
      </c>
      <c r="N61">
        <v>59</v>
      </c>
      <c r="O61">
        <v>83.544197165376673</v>
      </c>
      <c r="P61" t="s">
        <v>101</v>
      </c>
      <c r="Q61" t="s">
        <v>25</v>
      </c>
      <c r="R61">
        <v>59</v>
      </c>
      <c r="S61">
        <v>83.544197165376673</v>
      </c>
      <c r="T61" t="s">
        <v>101</v>
      </c>
      <c r="U61" t="s">
        <v>25</v>
      </c>
      <c r="V61">
        <v>59</v>
      </c>
      <c r="W61">
        <v>83.544197165376673</v>
      </c>
      <c r="X61" t="s">
        <v>101</v>
      </c>
    </row>
    <row r="62" spans="1:24" x14ac:dyDescent="0.2">
      <c r="A62" t="s">
        <v>25</v>
      </c>
      <c r="B62">
        <v>60</v>
      </c>
      <c r="C62">
        <v>84.33096347836964</v>
      </c>
      <c r="D62" t="s">
        <v>90</v>
      </c>
      <c r="E62" t="s">
        <v>25</v>
      </c>
      <c r="F62">
        <v>60</v>
      </c>
      <c r="G62">
        <v>84.33096347836964</v>
      </c>
      <c r="H62" t="s">
        <v>90</v>
      </c>
      <c r="I62" t="s">
        <v>25</v>
      </c>
      <c r="J62">
        <v>60</v>
      </c>
      <c r="K62">
        <v>84.33096347836964</v>
      </c>
      <c r="L62" t="s">
        <v>90</v>
      </c>
      <c r="M62" t="s">
        <v>25</v>
      </c>
      <c r="N62">
        <v>60</v>
      </c>
      <c r="O62">
        <v>84.33096347836964</v>
      </c>
      <c r="P62" t="s">
        <v>90</v>
      </c>
      <c r="Q62" t="s">
        <v>25</v>
      </c>
      <c r="R62">
        <v>60</v>
      </c>
      <c r="S62">
        <v>84.33096347836964</v>
      </c>
      <c r="T62" t="s">
        <v>90</v>
      </c>
      <c r="U62" t="s">
        <v>25</v>
      </c>
      <c r="V62">
        <v>60</v>
      </c>
      <c r="W62">
        <v>84.33096347836964</v>
      </c>
      <c r="X62" t="s">
        <v>90</v>
      </c>
    </row>
    <row r="63" spans="1:24" x14ac:dyDescent="0.2">
      <c r="A63" t="s">
        <v>25</v>
      </c>
      <c r="B63">
        <v>61</v>
      </c>
      <c r="C63">
        <v>83.482203472054451</v>
      </c>
      <c r="D63" t="s">
        <v>133</v>
      </c>
      <c r="E63" t="s">
        <v>25</v>
      </c>
      <c r="F63">
        <v>61</v>
      </c>
      <c r="G63">
        <v>83.482203472054451</v>
      </c>
      <c r="H63" t="s">
        <v>133</v>
      </c>
      <c r="I63" t="s">
        <v>25</v>
      </c>
      <c r="J63">
        <v>61</v>
      </c>
      <c r="K63">
        <v>83.482203472054451</v>
      </c>
      <c r="L63" t="s">
        <v>142</v>
      </c>
      <c r="M63" t="s">
        <v>25</v>
      </c>
      <c r="N63">
        <v>61</v>
      </c>
      <c r="O63">
        <v>83.482203472054451</v>
      </c>
      <c r="P63" t="s">
        <v>133</v>
      </c>
      <c r="Q63" t="s">
        <v>25</v>
      </c>
      <c r="R63">
        <v>61</v>
      </c>
      <c r="S63">
        <v>83.482203472054451</v>
      </c>
      <c r="T63" t="s">
        <v>133</v>
      </c>
      <c r="U63" t="s">
        <v>25</v>
      </c>
      <c r="V63">
        <v>61</v>
      </c>
      <c r="W63">
        <v>83.482203472054451</v>
      </c>
      <c r="X63" t="s">
        <v>133</v>
      </c>
    </row>
    <row r="64" spans="1:24" x14ac:dyDescent="0.2">
      <c r="A64" t="s">
        <v>25</v>
      </c>
      <c r="B64">
        <v>62</v>
      </c>
      <c r="C64">
        <v>89.977791654620546</v>
      </c>
      <c r="D64" t="s">
        <v>134</v>
      </c>
      <c r="E64" t="s">
        <v>25</v>
      </c>
      <c r="F64">
        <v>62</v>
      </c>
      <c r="G64">
        <v>89.977791654620546</v>
      </c>
      <c r="H64" t="s">
        <v>134</v>
      </c>
      <c r="I64" t="s">
        <v>25</v>
      </c>
      <c r="J64">
        <v>62</v>
      </c>
      <c r="K64">
        <v>89.977791654620546</v>
      </c>
      <c r="L64" t="s">
        <v>134</v>
      </c>
      <c r="M64" t="s">
        <v>25</v>
      </c>
      <c r="N64">
        <v>62</v>
      </c>
      <c r="O64">
        <v>89.977791654620546</v>
      </c>
      <c r="P64" t="s">
        <v>134</v>
      </c>
      <c r="Q64" t="s">
        <v>25</v>
      </c>
      <c r="R64">
        <v>62</v>
      </c>
      <c r="S64">
        <v>89.977791654620546</v>
      </c>
      <c r="T64" t="s">
        <v>134</v>
      </c>
      <c r="U64" t="s">
        <v>25</v>
      </c>
      <c r="V64">
        <v>62</v>
      </c>
      <c r="W64">
        <v>89.977791654620546</v>
      </c>
      <c r="X64" t="s">
        <v>134</v>
      </c>
    </row>
    <row r="65" spans="1:24" x14ac:dyDescent="0.2">
      <c r="A65" t="s">
        <v>25</v>
      </c>
      <c r="B65">
        <v>63</v>
      </c>
      <c r="C65">
        <v>87.143408677287127</v>
      </c>
      <c r="D65" t="s">
        <v>135</v>
      </c>
      <c r="E65" t="s">
        <v>25</v>
      </c>
      <c r="F65">
        <v>63</v>
      </c>
      <c r="G65">
        <v>87.143408677287127</v>
      </c>
      <c r="H65" t="s">
        <v>141</v>
      </c>
      <c r="I65" t="s">
        <v>25</v>
      </c>
      <c r="J65">
        <v>63</v>
      </c>
      <c r="K65">
        <v>87.143408677287127</v>
      </c>
      <c r="L65" t="s">
        <v>135</v>
      </c>
      <c r="M65" t="s">
        <v>25</v>
      </c>
      <c r="N65">
        <v>63</v>
      </c>
      <c r="O65">
        <v>87.143408677287127</v>
      </c>
      <c r="P65" t="s">
        <v>141</v>
      </c>
      <c r="Q65" t="s">
        <v>25</v>
      </c>
      <c r="R65">
        <v>63</v>
      </c>
      <c r="S65">
        <v>87.143408677287127</v>
      </c>
      <c r="T65" t="s">
        <v>141</v>
      </c>
      <c r="U65" t="s">
        <v>25</v>
      </c>
      <c r="V65">
        <v>63</v>
      </c>
      <c r="W65">
        <v>87.143408677287127</v>
      </c>
      <c r="X65" t="s">
        <v>141</v>
      </c>
    </row>
    <row r="67" spans="1:24" x14ac:dyDescent="0.2">
      <c r="A67" t="s">
        <v>25</v>
      </c>
      <c r="B67">
        <v>64</v>
      </c>
      <c r="C67">
        <f>C9+0.275998195324281</f>
        <v>1.9292792883165768</v>
      </c>
      <c r="E67" t="s">
        <v>27</v>
      </c>
      <c r="F67">
        <v>64</v>
      </c>
      <c r="G67">
        <v>0.25489762136553962</v>
      </c>
      <c r="I67" t="s">
        <v>28</v>
      </c>
      <c r="J67">
        <v>64</v>
      </c>
      <c r="K67">
        <f>K9+0.2839998</f>
        <v>1.937280892992296</v>
      </c>
      <c r="M67" t="s">
        <v>29</v>
      </c>
      <c r="N67">
        <v>64</v>
      </c>
      <c r="O67">
        <v>9.4666600000000004E-2</v>
      </c>
      <c r="Q67" t="s">
        <v>30</v>
      </c>
      <c r="R67">
        <v>64</v>
      </c>
      <c r="S67">
        <v>0.17066264018691965</v>
      </c>
      <c r="U67" t="s">
        <v>31</v>
      </c>
      <c r="V67">
        <v>64</v>
      </c>
      <c r="W67">
        <f>W9+0.1893332</f>
        <v>1.842614292992296</v>
      </c>
    </row>
    <row r="68" spans="1:24" x14ac:dyDescent="0.2">
      <c r="A68" t="s">
        <v>25</v>
      </c>
      <c r="B68">
        <v>65</v>
      </c>
      <c r="C68">
        <f>C6-1.27184850142561</f>
        <v>3.8699733116763335</v>
      </c>
      <c r="E68" t="s">
        <v>27</v>
      </c>
      <c r="F68">
        <v>65</v>
      </c>
      <c r="G68">
        <f>G9+1.3726657</f>
        <v>3.0259467929922961</v>
      </c>
      <c r="I68" t="s">
        <v>28</v>
      </c>
      <c r="J68">
        <v>65</v>
      </c>
      <c r="K68">
        <f>K12+0.390320391018097</f>
        <v>9.6552271473671532</v>
      </c>
      <c r="M68" t="s">
        <v>29</v>
      </c>
      <c r="N68">
        <v>65</v>
      </c>
      <c r="O68">
        <f>O12+0.6153329</f>
        <v>9.8802396563490564</v>
      </c>
      <c r="Q68" t="s">
        <v>30</v>
      </c>
      <c r="R68">
        <v>65</v>
      </c>
      <c r="S68">
        <f>S6+0.404415892478238</f>
        <v>5.5462377055801815</v>
      </c>
      <c r="U68" t="s">
        <v>31</v>
      </c>
      <c r="V68">
        <v>65</v>
      </c>
      <c r="W68">
        <f>W12+5.03960737070429</f>
        <v>14.304514127053345</v>
      </c>
    </row>
    <row r="69" spans="1:24" x14ac:dyDescent="0.2">
      <c r="A69" t="s">
        <v>25</v>
      </c>
      <c r="B69">
        <v>66</v>
      </c>
      <c r="C69">
        <f>C7+0.509795242731079</f>
        <v>15.582554803390446</v>
      </c>
      <c r="E69" t="s">
        <v>27</v>
      </c>
      <c r="F69">
        <v>66</v>
      </c>
      <c r="G69">
        <f>G12+0.7099995</f>
        <v>9.9749062563490565</v>
      </c>
      <c r="I69" t="s">
        <v>28</v>
      </c>
      <c r="J69">
        <v>66</v>
      </c>
      <c r="K69">
        <f>K7-0.468575763683121</f>
        <v>14.604183796976246</v>
      </c>
      <c r="M69" t="s">
        <v>29</v>
      </c>
      <c r="N69">
        <v>66</v>
      </c>
      <c r="O69">
        <f>O7-0.827994585972843</f>
        <v>14.244764974686525</v>
      </c>
      <c r="Q69" t="s">
        <v>30</v>
      </c>
      <c r="R69">
        <v>66</v>
      </c>
      <c r="S69">
        <f>S12+3.70290435847414</f>
        <v>12.967811114823196</v>
      </c>
      <c r="U69" t="s">
        <v>31</v>
      </c>
      <c r="V69">
        <v>66</v>
      </c>
      <c r="W69">
        <f>W13+0.529202381996954</f>
        <v>18.554283026888278</v>
      </c>
    </row>
    <row r="70" spans="1:24" x14ac:dyDescent="0.2">
      <c r="A70" t="s">
        <v>25</v>
      </c>
      <c r="B70">
        <v>67</v>
      </c>
      <c r="C70">
        <f>C19+1.6566655</f>
        <v>24.661675918639865</v>
      </c>
      <c r="E70" t="s">
        <v>27</v>
      </c>
      <c r="F70">
        <v>67</v>
      </c>
      <c r="G70">
        <f>G12+3.26736939166064</f>
        <v>12.532276148009696</v>
      </c>
      <c r="I70" t="s">
        <v>28</v>
      </c>
      <c r="J70">
        <v>67</v>
      </c>
      <c r="K70">
        <f>K19+1.37592619319208</f>
        <v>24.380936611831945</v>
      </c>
      <c r="M70" t="s">
        <v>29</v>
      </c>
      <c r="N70">
        <v>67</v>
      </c>
      <c r="O70">
        <f>O19-1.02178551595858</f>
        <v>21.983224902681286</v>
      </c>
      <c r="Q70" t="s">
        <v>30</v>
      </c>
      <c r="R70">
        <v>67</v>
      </c>
      <c r="S70">
        <f>S18-3.94800583165827</f>
        <v>22.273729220176509</v>
      </c>
      <c r="U70" t="s">
        <v>31</v>
      </c>
      <c r="V70">
        <v>67</v>
      </c>
      <c r="W70">
        <f>W26+0.529202381996954</f>
        <v>32.741257073601133</v>
      </c>
    </row>
    <row r="71" spans="1:24" x14ac:dyDescent="0.2">
      <c r="A71" t="s">
        <v>25</v>
      </c>
      <c r="B71">
        <v>68</v>
      </c>
      <c r="C71">
        <f>C18-0.933558600934194</f>
        <v>25.288176450900586</v>
      </c>
      <c r="E71" t="s">
        <v>27</v>
      </c>
      <c r="F71">
        <v>68</v>
      </c>
      <c r="G71">
        <f>G7-1.17191745020269</f>
        <v>13.900842110456678</v>
      </c>
      <c r="I71" t="s">
        <v>28</v>
      </c>
      <c r="J71">
        <v>68</v>
      </c>
      <c r="K71">
        <f>K35-1.57343179840229</f>
        <v>29.281142512368152</v>
      </c>
      <c r="M71" t="s">
        <v>29</v>
      </c>
      <c r="N71">
        <v>68</v>
      </c>
      <c r="O71">
        <f>O26-2.33137525225931</f>
        <v>29.88067943934487</v>
      </c>
      <c r="Q71" t="s">
        <v>30</v>
      </c>
      <c r="R71">
        <v>68</v>
      </c>
      <c r="S71">
        <f>S18-2.91205602254638</f>
        <v>23.3096790292884</v>
      </c>
      <c r="U71" t="s">
        <v>31</v>
      </c>
      <c r="V71">
        <v>68</v>
      </c>
      <c r="W71">
        <f>W25-0.473333</f>
        <v>34.806573536870872</v>
      </c>
    </row>
    <row r="72" spans="1:24" x14ac:dyDescent="0.2">
      <c r="A72" t="s">
        <v>25</v>
      </c>
      <c r="B72">
        <v>69</v>
      </c>
      <c r="C72">
        <f>C18+1.45814223694282</f>
        <v>27.6798772887776</v>
      </c>
      <c r="E72" t="s">
        <v>27</v>
      </c>
      <c r="F72">
        <v>69</v>
      </c>
      <c r="G72">
        <f>G16+2.65488762377015</f>
        <v>22.173087643931453</v>
      </c>
      <c r="I72" t="s">
        <v>28</v>
      </c>
      <c r="J72">
        <v>69</v>
      </c>
      <c r="K72">
        <f>K25-0.716282803895089</f>
        <v>34.563623732975778</v>
      </c>
      <c r="M72" t="s">
        <v>29</v>
      </c>
      <c r="N72">
        <v>69</v>
      </c>
      <c r="O72">
        <f>O25+0.577776558926208</f>
        <v>35.857683095797078</v>
      </c>
      <c r="Q72" t="s">
        <v>30</v>
      </c>
      <c r="R72">
        <v>69</v>
      </c>
      <c r="S72">
        <f>S26-0.390320391018097</f>
        <v>31.821734300586083</v>
      </c>
      <c r="U72" t="s">
        <v>31</v>
      </c>
      <c r="V72">
        <v>69</v>
      </c>
      <c r="W72">
        <f>W21+1.62043117428019</f>
        <v>45.849012655051531</v>
      </c>
    </row>
    <row r="73" spans="1:24" x14ac:dyDescent="0.2">
      <c r="A73" t="s">
        <v>25</v>
      </c>
      <c r="B73">
        <v>70</v>
      </c>
      <c r="C73">
        <f>C25-1.0793653089769</f>
        <v>34.200541227893972</v>
      </c>
      <c r="E73" t="s">
        <v>27</v>
      </c>
      <c r="F73">
        <v>70</v>
      </c>
      <c r="G73">
        <f>G26-1.5146656</f>
        <v>30.69738909160418</v>
      </c>
      <c r="I73" t="s">
        <v>28</v>
      </c>
      <c r="J73">
        <v>70</v>
      </c>
      <c r="K73">
        <f>K41-0.669393948118744</f>
        <v>49.356701474693104</v>
      </c>
      <c r="M73" t="s">
        <v>29</v>
      </c>
      <c r="N73">
        <v>70</v>
      </c>
      <c r="O73">
        <f>O41-0.48732615015238</f>
        <v>49.538769272659472</v>
      </c>
      <c r="Q73" t="s">
        <v>30</v>
      </c>
      <c r="R73">
        <v>70</v>
      </c>
      <c r="S73">
        <f>S26+2.03918097092432</f>
        <v>34.251235662528501</v>
      </c>
      <c r="U73" t="s">
        <v>31</v>
      </c>
      <c r="V73">
        <v>70</v>
      </c>
      <c r="W73">
        <f>W44-0.3786664</f>
        <v>55.951722408296646</v>
      </c>
    </row>
    <row r="74" spans="1:24" x14ac:dyDescent="0.2">
      <c r="A74" t="s">
        <v>25</v>
      </c>
      <c r="B74">
        <v>71</v>
      </c>
      <c r="C74">
        <f>C31+1.34046033648511</f>
        <v>37.316557549618196</v>
      </c>
      <c r="E74" t="s">
        <v>27</v>
      </c>
      <c r="F74">
        <v>71</v>
      </c>
      <c r="G74">
        <f>G21+3.24673316800556</f>
        <v>47.475314648776902</v>
      </c>
      <c r="I74" t="s">
        <v>28</v>
      </c>
      <c r="J74">
        <v>71</v>
      </c>
      <c r="K74">
        <f>K45+0.6626662</f>
        <v>61.85578460644733</v>
      </c>
      <c r="M74" t="s">
        <v>29</v>
      </c>
      <c r="N74">
        <v>71</v>
      </c>
      <c r="O74">
        <f>O41+1.9150985326904</f>
        <v>51.94119395550225</v>
      </c>
      <c r="Q74" t="s">
        <v>30</v>
      </c>
      <c r="R74">
        <v>71</v>
      </c>
      <c r="S74">
        <f>S24-1.479496920999</f>
        <v>37.256471878005513</v>
      </c>
      <c r="U74" t="s">
        <v>31</v>
      </c>
      <c r="V74">
        <v>71</v>
      </c>
      <c r="W74">
        <f>W54+0.74840518586024</f>
        <v>70.616010919515844</v>
      </c>
    </row>
    <row r="75" spans="1:24" x14ac:dyDescent="0.2">
      <c r="A75" t="s">
        <v>25</v>
      </c>
      <c r="B75">
        <v>72</v>
      </c>
      <c r="C75">
        <f>C21+3.43451938209786</f>
        <v>47.6631008628692</v>
      </c>
      <c r="E75" t="s">
        <v>27</v>
      </c>
      <c r="F75">
        <v>72</v>
      </c>
      <c r="G75">
        <f>G41-0.617150726412357</f>
        <v>49.408944696399494</v>
      </c>
      <c r="I75" t="s">
        <v>28</v>
      </c>
      <c r="J75">
        <v>72</v>
      </c>
      <c r="K75">
        <f>K45+1.80115490347519</f>
        <v>62.994273309922519</v>
      </c>
      <c r="M75" t="s">
        <v>29</v>
      </c>
      <c r="N75">
        <v>72</v>
      </c>
      <c r="O75">
        <f>O58-0.682650560747679</f>
        <v>75.688683204927159</v>
      </c>
      <c r="Q75" t="s">
        <v>30</v>
      </c>
      <c r="R75">
        <v>72</v>
      </c>
      <c r="S75">
        <f>S21+1.4673323</f>
        <v>45.695913780771342</v>
      </c>
      <c r="U75" t="s">
        <v>31</v>
      </c>
      <c r="V75">
        <v>72</v>
      </c>
      <c r="W75">
        <f>W59-0.975800977545242</f>
        <v>82.357653270757041</v>
      </c>
    </row>
    <row r="76" spans="1:24" x14ac:dyDescent="0.2">
      <c r="A76" t="s">
        <v>25</v>
      </c>
      <c r="B76">
        <v>73</v>
      </c>
      <c r="C76">
        <f>C41-0.826640546496148</f>
        <v>49.199454876315698</v>
      </c>
      <c r="E76" t="s">
        <v>27</v>
      </c>
      <c r="F76">
        <v>73</v>
      </c>
      <c r="G76">
        <f>G44+1.35541943946876</f>
        <v>57.685808247765408</v>
      </c>
      <c r="I76" t="s">
        <v>28</v>
      </c>
      <c r="J76">
        <v>73</v>
      </c>
      <c r="K76">
        <f>K55+1.42393797844058</f>
        <v>73.57105624617131</v>
      </c>
      <c r="M76" t="s">
        <v>29</v>
      </c>
      <c r="N76">
        <v>73</v>
      </c>
      <c r="O76">
        <f>O59-1.10399278129712</f>
        <v>82.229461467005166</v>
      </c>
      <c r="Q76" t="s">
        <v>30</v>
      </c>
      <c r="R76">
        <v>73</v>
      </c>
      <c r="S76">
        <f>S44+1.0793653089769</f>
        <v>57.409754117273543</v>
      </c>
      <c r="U76" t="s">
        <v>31</v>
      </c>
      <c r="V76">
        <v>73</v>
      </c>
      <c r="W76">
        <f>W62+1.08040266174778</f>
        <v>85.411366140117423</v>
      </c>
    </row>
    <row r="77" spans="1:24" x14ac:dyDescent="0.2">
      <c r="A77" t="s">
        <v>25</v>
      </c>
      <c r="B77">
        <v>74</v>
      </c>
      <c r="C77">
        <f>C38+1.02397584112152</f>
        <v>58.907961400328723</v>
      </c>
      <c r="E77" t="s">
        <v>27</v>
      </c>
      <c r="F77">
        <v>74</v>
      </c>
      <c r="G77">
        <f>G50-0.884259017382696</f>
        <v>61.54606920443922</v>
      </c>
      <c r="I77" t="s">
        <v>28</v>
      </c>
      <c r="J77">
        <v>74</v>
      </c>
      <c r="K77">
        <f>K58+0.929951793111632</f>
        <v>77.301285558786461</v>
      </c>
      <c r="M77" t="s">
        <v>29</v>
      </c>
      <c r="N77">
        <v>74</v>
      </c>
      <c r="O77">
        <f>O61+1.11710599224591</f>
        <v>84.661303157622584</v>
      </c>
      <c r="Q77" t="s">
        <v>30</v>
      </c>
      <c r="R77">
        <v>74</v>
      </c>
      <c r="S77">
        <f>S55-0.494174160078216</f>
        <v>71.652944107652516</v>
      </c>
    </row>
    <row r="78" spans="1:24" x14ac:dyDescent="0.2">
      <c r="A78" t="s">
        <v>25</v>
      </c>
      <c r="B78">
        <v>75</v>
      </c>
      <c r="C78">
        <f>C52+1.94987919298769</f>
        <v>71.154697415029403</v>
      </c>
      <c r="E78" t="s">
        <v>27</v>
      </c>
      <c r="F78">
        <v>75</v>
      </c>
      <c r="G78">
        <f>G46-0.76322652935508</f>
        <v>63.854581462570991</v>
      </c>
      <c r="I78" t="s">
        <v>28</v>
      </c>
      <c r="J78">
        <v>75</v>
      </c>
      <c r="K78">
        <f>K59-1.15555311785242</f>
        <v>82.177901130449868</v>
      </c>
      <c r="Q78" t="s">
        <v>30</v>
      </c>
      <c r="R78">
        <v>75</v>
      </c>
      <c r="S78">
        <f>S60-1.24244277455552</f>
        <v>78.245411999995028</v>
      </c>
    </row>
    <row r="79" spans="1:24" x14ac:dyDescent="0.2">
      <c r="A79" t="s">
        <v>25</v>
      </c>
      <c r="B79">
        <v>76</v>
      </c>
      <c r="C79">
        <f>C59-1.25053109503331</f>
        <v>82.082923153268979</v>
      </c>
      <c r="E79" t="s">
        <v>27</v>
      </c>
      <c r="F79">
        <v>76</v>
      </c>
      <c r="G79">
        <f>G58-1.5279200970677</f>
        <v>74.843413668607127</v>
      </c>
      <c r="I79" t="s">
        <v>28</v>
      </c>
      <c r="J79">
        <v>76</v>
      </c>
      <c r="K79">
        <f>K61+0.97465230030476</f>
        <v>84.518849465681427</v>
      </c>
      <c r="Q79" t="s">
        <v>30</v>
      </c>
      <c r="R79">
        <v>76</v>
      </c>
      <c r="S79">
        <f>S59+2.23069946488197</f>
        <v>85.564153713184254</v>
      </c>
    </row>
    <row r="80" spans="1:24" x14ac:dyDescent="0.2">
      <c r="A80" t="s">
        <v>25</v>
      </c>
      <c r="B80">
        <v>77</v>
      </c>
      <c r="C80">
        <f>C61+0.57583444735073</f>
        <v>84.120031612727402</v>
      </c>
      <c r="E80" t="s">
        <v>27</v>
      </c>
      <c r="F80">
        <v>77</v>
      </c>
      <c r="G80">
        <f>G59-1.02397584112152</f>
        <v>82.309478407180762</v>
      </c>
    </row>
    <row r="81" spans="5:7" x14ac:dyDescent="0.2">
      <c r="E81" t="s">
        <v>27</v>
      </c>
      <c r="F81">
        <v>78</v>
      </c>
      <c r="G81">
        <f>G62+1.0793653089769</f>
        <v>85.410328787346543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2"/>
  <sheetViews>
    <sheetView zoomScale="70" zoomScaleNormal="70" workbookViewId="0">
      <selection activeCell="A2" sqref="A2:XFD2"/>
    </sheetView>
  </sheetViews>
  <sheetFormatPr baseColWidth="10" defaultColWidth="8.83203125" defaultRowHeight="15" x14ac:dyDescent="0.2"/>
  <sheetData>
    <row r="1" spans="1:24" x14ac:dyDescent="0.2">
      <c r="A1" t="s">
        <v>1</v>
      </c>
    </row>
    <row r="3" spans="1:24" x14ac:dyDescent="0.2">
      <c r="A3" t="s">
        <v>13</v>
      </c>
      <c r="B3">
        <v>1</v>
      </c>
      <c r="C3">
        <v>0</v>
      </c>
      <c r="D3" t="s">
        <v>32</v>
      </c>
      <c r="E3" t="s">
        <v>14</v>
      </c>
      <c r="F3">
        <v>1</v>
      </c>
      <c r="G3">
        <v>0</v>
      </c>
      <c r="H3" t="s">
        <v>32</v>
      </c>
      <c r="I3" t="s">
        <v>14</v>
      </c>
      <c r="J3">
        <v>1</v>
      </c>
      <c r="K3">
        <v>0</v>
      </c>
      <c r="L3" t="s">
        <v>32</v>
      </c>
      <c r="M3" t="s">
        <v>14</v>
      </c>
      <c r="N3">
        <v>1</v>
      </c>
      <c r="O3">
        <v>0</v>
      </c>
      <c r="P3" t="s">
        <v>32</v>
      </c>
      <c r="Q3" t="s">
        <v>14</v>
      </c>
      <c r="R3">
        <v>1</v>
      </c>
      <c r="S3">
        <v>0</v>
      </c>
      <c r="T3" t="s">
        <v>32</v>
      </c>
      <c r="U3" t="s">
        <v>14</v>
      </c>
      <c r="V3">
        <v>1</v>
      </c>
      <c r="W3">
        <v>0</v>
      </c>
      <c r="X3" t="s">
        <v>32</v>
      </c>
    </row>
    <row r="4" spans="1:24" x14ac:dyDescent="0.2">
      <c r="A4" t="s">
        <v>13</v>
      </c>
      <c r="B4">
        <v>2</v>
      </c>
      <c r="C4">
        <v>5.2517947136879961</v>
      </c>
      <c r="D4" t="s">
        <v>33</v>
      </c>
      <c r="E4" t="s">
        <v>14</v>
      </c>
      <c r="F4">
        <v>2</v>
      </c>
      <c r="G4">
        <v>5.2517947136879961</v>
      </c>
      <c r="H4" t="s">
        <v>33</v>
      </c>
      <c r="I4" t="s">
        <v>14</v>
      </c>
      <c r="J4">
        <v>2</v>
      </c>
      <c r="K4">
        <v>5.2517947136879961</v>
      </c>
      <c r="L4" t="s">
        <v>33</v>
      </c>
      <c r="M4" t="s">
        <v>14</v>
      </c>
      <c r="N4">
        <v>2</v>
      </c>
      <c r="O4">
        <v>5.2517947136879961</v>
      </c>
      <c r="P4" t="s">
        <v>33</v>
      </c>
      <c r="Q4" t="s">
        <v>14</v>
      </c>
      <c r="R4">
        <v>2</v>
      </c>
      <c r="S4">
        <v>5.2517947136879961</v>
      </c>
      <c r="T4" t="s">
        <v>33</v>
      </c>
      <c r="U4" t="s">
        <v>14</v>
      </c>
      <c r="V4">
        <v>2</v>
      </c>
      <c r="W4">
        <v>5.2517947136879961</v>
      </c>
      <c r="X4" t="s">
        <v>33</v>
      </c>
    </row>
    <row r="5" spans="1:24" x14ac:dyDescent="0.2">
      <c r="A5" t="s">
        <v>13</v>
      </c>
      <c r="B5">
        <v>3</v>
      </c>
      <c r="C5">
        <v>4.1954606869207902</v>
      </c>
      <c r="D5" t="s">
        <v>34</v>
      </c>
      <c r="E5" t="s">
        <v>14</v>
      </c>
      <c r="F5">
        <v>3</v>
      </c>
      <c r="G5">
        <v>4.1954606869207902</v>
      </c>
      <c r="H5" t="s">
        <v>136</v>
      </c>
      <c r="I5" t="s">
        <v>14</v>
      </c>
      <c r="J5">
        <v>3</v>
      </c>
      <c r="K5">
        <v>4.1954606869207902</v>
      </c>
      <c r="L5" t="s">
        <v>136</v>
      </c>
      <c r="M5" t="s">
        <v>14</v>
      </c>
      <c r="N5">
        <v>3</v>
      </c>
      <c r="O5">
        <v>4.1954606869207902</v>
      </c>
      <c r="P5" t="s">
        <v>136</v>
      </c>
      <c r="Q5" t="s">
        <v>14</v>
      </c>
      <c r="R5">
        <v>3</v>
      </c>
      <c r="S5">
        <v>4.1954606869207902</v>
      </c>
      <c r="T5" t="s">
        <v>136</v>
      </c>
      <c r="U5" t="s">
        <v>14</v>
      </c>
      <c r="V5">
        <v>3</v>
      </c>
      <c r="W5">
        <v>4.1954606869207902</v>
      </c>
      <c r="X5" t="s">
        <v>136</v>
      </c>
    </row>
    <row r="6" spans="1:24" x14ac:dyDescent="0.2">
      <c r="A6" t="s">
        <v>13</v>
      </c>
      <c r="B6">
        <v>4</v>
      </c>
      <c r="C6">
        <v>8.7446026227029385</v>
      </c>
      <c r="D6" t="s">
        <v>35</v>
      </c>
      <c r="E6" t="s">
        <v>14</v>
      </c>
      <c r="F6">
        <v>4</v>
      </c>
      <c r="G6">
        <v>8.7446026227029385</v>
      </c>
      <c r="H6" t="s">
        <v>35</v>
      </c>
      <c r="I6" t="s">
        <v>14</v>
      </c>
      <c r="J6">
        <v>4</v>
      </c>
      <c r="K6">
        <v>8.7446026227029385</v>
      </c>
      <c r="L6" t="s">
        <v>35</v>
      </c>
      <c r="M6" t="s">
        <v>14</v>
      </c>
      <c r="N6">
        <v>4</v>
      </c>
      <c r="O6">
        <v>8.7446026227029385</v>
      </c>
      <c r="P6" t="s">
        <v>35</v>
      </c>
      <c r="Q6" t="s">
        <v>14</v>
      </c>
      <c r="R6">
        <v>4</v>
      </c>
      <c r="S6">
        <v>8.7446026227029385</v>
      </c>
      <c r="T6" t="s">
        <v>35</v>
      </c>
      <c r="U6" t="s">
        <v>14</v>
      </c>
      <c r="V6">
        <v>4</v>
      </c>
      <c r="W6">
        <v>8.7446026227029385</v>
      </c>
      <c r="X6" t="s">
        <v>35</v>
      </c>
    </row>
    <row r="7" spans="1:24" x14ac:dyDescent="0.2">
      <c r="A7" t="s">
        <v>13</v>
      </c>
      <c r="B7">
        <v>5</v>
      </c>
      <c r="C7">
        <v>10.546635273175601</v>
      </c>
      <c r="D7" t="s">
        <v>36</v>
      </c>
      <c r="E7" t="s">
        <v>14</v>
      </c>
      <c r="F7">
        <v>5</v>
      </c>
      <c r="G7">
        <v>10.546635273175601</v>
      </c>
      <c r="H7" t="s">
        <v>36</v>
      </c>
      <c r="I7" t="s">
        <v>14</v>
      </c>
      <c r="J7">
        <v>5</v>
      </c>
      <c r="K7">
        <v>10.546635273175601</v>
      </c>
      <c r="L7" t="s">
        <v>36</v>
      </c>
      <c r="M7" t="s">
        <v>14</v>
      </c>
      <c r="N7">
        <v>5</v>
      </c>
      <c r="O7">
        <v>10.546635273175601</v>
      </c>
      <c r="P7" t="s">
        <v>36</v>
      </c>
      <c r="Q7" t="s">
        <v>14</v>
      </c>
      <c r="R7">
        <v>5</v>
      </c>
      <c r="S7">
        <v>10.546635273175601</v>
      </c>
      <c r="T7" t="s">
        <v>36</v>
      </c>
      <c r="U7" t="s">
        <v>14</v>
      </c>
      <c r="V7">
        <v>5</v>
      </c>
      <c r="W7">
        <v>10.546635273175601</v>
      </c>
      <c r="X7" t="s">
        <v>36</v>
      </c>
    </row>
    <row r="8" spans="1:24" x14ac:dyDescent="0.2">
      <c r="A8" t="s">
        <v>13</v>
      </c>
      <c r="B8">
        <v>6</v>
      </c>
      <c r="C8">
        <v>16.440854296177868</v>
      </c>
      <c r="D8" t="s">
        <v>37</v>
      </c>
      <c r="E8" t="s">
        <v>14</v>
      </c>
      <c r="F8">
        <v>6</v>
      </c>
      <c r="G8">
        <v>16.440854296177868</v>
      </c>
      <c r="H8" t="s">
        <v>37</v>
      </c>
      <c r="I8" t="s">
        <v>14</v>
      </c>
      <c r="J8">
        <v>6</v>
      </c>
      <c r="K8">
        <v>16.440854296177868</v>
      </c>
      <c r="L8" t="s">
        <v>37</v>
      </c>
      <c r="M8" t="s">
        <v>14</v>
      </c>
      <c r="N8">
        <v>6</v>
      </c>
      <c r="O8">
        <v>16.440854296177868</v>
      </c>
      <c r="P8" t="s">
        <v>37</v>
      </c>
      <c r="Q8" t="s">
        <v>14</v>
      </c>
      <c r="R8">
        <v>6</v>
      </c>
      <c r="S8">
        <v>16.440854296177868</v>
      </c>
      <c r="T8" t="s">
        <v>37</v>
      </c>
      <c r="U8" t="s">
        <v>14</v>
      </c>
      <c r="V8">
        <v>6</v>
      </c>
      <c r="W8">
        <v>16.440854296177868</v>
      </c>
      <c r="X8" t="s">
        <v>37</v>
      </c>
    </row>
    <row r="9" spans="1:24" x14ac:dyDescent="0.2">
      <c r="A9" t="s">
        <v>13</v>
      </c>
      <c r="B9">
        <v>7</v>
      </c>
      <c r="C9">
        <v>18.957345121724607</v>
      </c>
      <c r="D9" t="s">
        <v>38</v>
      </c>
      <c r="E9" t="s">
        <v>14</v>
      </c>
      <c r="F9">
        <v>7</v>
      </c>
      <c r="G9">
        <v>18.957345121724607</v>
      </c>
      <c r="H9" t="s">
        <v>38</v>
      </c>
      <c r="I9" t="s">
        <v>14</v>
      </c>
      <c r="J9">
        <v>7</v>
      </c>
      <c r="K9">
        <v>18.957345121724607</v>
      </c>
      <c r="L9" t="s">
        <v>38</v>
      </c>
      <c r="M9" t="s">
        <v>14</v>
      </c>
      <c r="N9">
        <v>7</v>
      </c>
      <c r="O9">
        <v>18.957345121724607</v>
      </c>
      <c r="P9" t="s">
        <v>38</v>
      </c>
      <c r="Q9" t="s">
        <v>14</v>
      </c>
      <c r="R9">
        <v>7</v>
      </c>
      <c r="S9">
        <v>18.957345121724607</v>
      </c>
      <c r="T9" t="s">
        <v>38</v>
      </c>
      <c r="U9" t="s">
        <v>14</v>
      </c>
      <c r="V9">
        <v>7</v>
      </c>
      <c r="W9">
        <v>18.957345121724607</v>
      </c>
      <c r="X9" t="s">
        <v>38</v>
      </c>
    </row>
    <row r="10" spans="1:24" x14ac:dyDescent="0.2">
      <c r="A10" t="s">
        <v>13</v>
      </c>
      <c r="B10">
        <v>8</v>
      </c>
      <c r="C10">
        <v>13.803842630355973</v>
      </c>
      <c r="D10" t="s">
        <v>126</v>
      </c>
      <c r="E10" t="s">
        <v>14</v>
      </c>
      <c r="F10">
        <v>8</v>
      </c>
      <c r="G10">
        <v>13.803842630355973</v>
      </c>
      <c r="H10" t="s">
        <v>126</v>
      </c>
      <c r="I10" t="s">
        <v>14</v>
      </c>
      <c r="J10">
        <v>8</v>
      </c>
      <c r="K10">
        <v>13.803842630355973</v>
      </c>
      <c r="L10" t="s">
        <v>39</v>
      </c>
      <c r="M10" t="s">
        <v>14</v>
      </c>
      <c r="N10">
        <v>8</v>
      </c>
      <c r="O10">
        <v>13.803842630355973</v>
      </c>
      <c r="P10" t="s">
        <v>126</v>
      </c>
      <c r="Q10" t="s">
        <v>14</v>
      </c>
      <c r="R10">
        <v>8</v>
      </c>
      <c r="S10">
        <v>13.803842630355973</v>
      </c>
      <c r="T10" t="s">
        <v>126</v>
      </c>
      <c r="U10" t="s">
        <v>14</v>
      </c>
      <c r="V10">
        <v>8</v>
      </c>
      <c r="W10">
        <v>13.803842630355973</v>
      </c>
      <c r="X10" t="s">
        <v>126</v>
      </c>
    </row>
    <row r="11" spans="1:24" x14ac:dyDescent="0.2">
      <c r="A11" t="s">
        <v>13</v>
      </c>
      <c r="B11">
        <v>9</v>
      </c>
      <c r="C11">
        <v>5.8014588910478277</v>
      </c>
      <c r="D11" t="s">
        <v>91</v>
      </c>
      <c r="E11" t="s">
        <v>14</v>
      </c>
      <c r="F11">
        <v>9</v>
      </c>
      <c r="G11">
        <v>5.8014588910478277</v>
      </c>
      <c r="H11" t="s">
        <v>91</v>
      </c>
      <c r="I11" t="s">
        <v>14</v>
      </c>
      <c r="J11">
        <v>9</v>
      </c>
      <c r="K11">
        <v>5.8014588910478277</v>
      </c>
      <c r="L11" t="s">
        <v>91</v>
      </c>
      <c r="M11" t="s">
        <v>14</v>
      </c>
      <c r="N11">
        <v>9</v>
      </c>
      <c r="O11">
        <v>5.8014588910478277</v>
      </c>
      <c r="P11" t="s">
        <v>91</v>
      </c>
      <c r="Q11" t="s">
        <v>14</v>
      </c>
      <c r="R11">
        <v>9</v>
      </c>
      <c r="S11">
        <v>5.8014588910478277</v>
      </c>
      <c r="T11" t="s">
        <v>91</v>
      </c>
      <c r="U11" t="s">
        <v>14</v>
      </c>
      <c r="V11">
        <v>9</v>
      </c>
      <c r="W11">
        <v>5.8014588910478277</v>
      </c>
      <c r="X11" t="s">
        <v>91</v>
      </c>
    </row>
    <row r="12" spans="1:24" x14ac:dyDescent="0.2">
      <c r="A12" t="s">
        <v>13</v>
      </c>
      <c r="B12">
        <v>10</v>
      </c>
      <c r="C12">
        <v>7.0578058197480935</v>
      </c>
      <c r="D12" t="s">
        <v>41</v>
      </c>
      <c r="E12" t="s">
        <v>14</v>
      </c>
      <c r="F12">
        <v>10</v>
      </c>
      <c r="G12">
        <v>7.0578058197480935</v>
      </c>
      <c r="H12" t="s">
        <v>41</v>
      </c>
      <c r="I12" t="s">
        <v>14</v>
      </c>
      <c r="J12">
        <v>10</v>
      </c>
      <c r="K12">
        <v>7.0578058197480935</v>
      </c>
      <c r="L12" t="s">
        <v>41</v>
      </c>
      <c r="M12" t="s">
        <v>14</v>
      </c>
      <c r="N12">
        <v>10</v>
      </c>
      <c r="O12">
        <v>7.0578058197480935</v>
      </c>
      <c r="P12" t="s">
        <v>41</v>
      </c>
      <c r="Q12" t="s">
        <v>14</v>
      </c>
      <c r="R12">
        <v>10</v>
      </c>
      <c r="S12">
        <v>7.0578058197480935</v>
      </c>
      <c r="T12" t="s">
        <v>41</v>
      </c>
      <c r="U12" t="s">
        <v>14</v>
      </c>
      <c r="V12">
        <v>10</v>
      </c>
      <c r="W12">
        <v>7.0578058197480935</v>
      </c>
      <c r="X12" t="s">
        <v>41</v>
      </c>
    </row>
    <row r="13" spans="1:24" x14ac:dyDescent="0.2">
      <c r="A13" t="s">
        <v>13</v>
      </c>
      <c r="B13">
        <v>11</v>
      </c>
      <c r="C13">
        <v>8.3480979884605766</v>
      </c>
      <c r="D13" t="s">
        <v>107</v>
      </c>
      <c r="E13" t="s">
        <v>14</v>
      </c>
      <c r="F13">
        <v>11</v>
      </c>
      <c r="G13">
        <v>8.3480979884605766</v>
      </c>
      <c r="H13" t="s">
        <v>107</v>
      </c>
      <c r="I13" t="s">
        <v>14</v>
      </c>
      <c r="J13">
        <v>11</v>
      </c>
      <c r="K13">
        <v>8.3480979884605766</v>
      </c>
      <c r="L13" t="s">
        <v>107</v>
      </c>
      <c r="M13" t="s">
        <v>14</v>
      </c>
      <c r="N13">
        <v>11</v>
      </c>
      <c r="O13">
        <v>8.3480979884605766</v>
      </c>
      <c r="P13" t="s">
        <v>107</v>
      </c>
      <c r="Q13" t="s">
        <v>14</v>
      </c>
      <c r="R13">
        <v>11</v>
      </c>
      <c r="S13">
        <v>8.3480979884605766</v>
      </c>
      <c r="T13" t="s">
        <v>107</v>
      </c>
      <c r="U13" t="s">
        <v>14</v>
      </c>
      <c r="V13">
        <v>11</v>
      </c>
      <c r="W13">
        <v>8.3480979884605766</v>
      </c>
      <c r="X13" t="s">
        <v>107</v>
      </c>
    </row>
    <row r="14" spans="1:24" x14ac:dyDescent="0.2">
      <c r="A14" t="s">
        <v>13</v>
      </c>
      <c r="B14">
        <v>12</v>
      </c>
      <c r="C14">
        <v>20.465393676263702</v>
      </c>
      <c r="D14" t="s">
        <v>43</v>
      </c>
      <c r="E14" t="s">
        <v>14</v>
      </c>
      <c r="F14">
        <v>12</v>
      </c>
      <c r="G14">
        <v>20.465393676263702</v>
      </c>
      <c r="H14" t="s">
        <v>43</v>
      </c>
      <c r="I14" t="s">
        <v>14</v>
      </c>
      <c r="J14">
        <v>12</v>
      </c>
      <c r="K14">
        <v>20.465393676263702</v>
      </c>
      <c r="L14" t="s">
        <v>43</v>
      </c>
      <c r="M14" t="s">
        <v>14</v>
      </c>
      <c r="N14">
        <v>12</v>
      </c>
      <c r="O14">
        <v>20.465393676263702</v>
      </c>
      <c r="P14" t="s">
        <v>43</v>
      </c>
      <c r="Q14" t="s">
        <v>14</v>
      </c>
      <c r="R14">
        <v>12</v>
      </c>
      <c r="S14">
        <v>20.465393676263702</v>
      </c>
      <c r="T14" t="s">
        <v>121</v>
      </c>
      <c r="U14" t="s">
        <v>14</v>
      </c>
      <c r="V14">
        <v>12</v>
      </c>
      <c r="W14">
        <v>20.465393676263702</v>
      </c>
      <c r="X14" t="s">
        <v>43</v>
      </c>
    </row>
    <row r="15" spans="1:24" x14ac:dyDescent="0.2">
      <c r="A15" t="s">
        <v>13</v>
      </c>
      <c r="B15">
        <v>13</v>
      </c>
      <c r="C15">
        <v>31.169549082012672</v>
      </c>
      <c r="D15" t="s">
        <v>44</v>
      </c>
      <c r="E15" t="s">
        <v>14</v>
      </c>
      <c r="F15">
        <v>13</v>
      </c>
      <c r="G15">
        <v>31.169549082012672</v>
      </c>
      <c r="H15" t="s">
        <v>92</v>
      </c>
      <c r="I15" t="s">
        <v>14</v>
      </c>
      <c r="J15">
        <v>13</v>
      </c>
      <c r="K15">
        <v>31.169549082012672</v>
      </c>
      <c r="L15" t="s">
        <v>92</v>
      </c>
      <c r="M15" t="s">
        <v>14</v>
      </c>
      <c r="N15">
        <v>13</v>
      </c>
      <c r="O15">
        <v>31.169549082012672</v>
      </c>
      <c r="P15" t="s">
        <v>92</v>
      </c>
      <c r="Q15" t="s">
        <v>14</v>
      </c>
      <c r="R15">
        <v>13</v>
      </c>
      <c r="S15">
        <v>31.169549082012672</v>
      </c>
      <c r="T15" t="s">
        <v>44</v>
      </c>
      <c r="U15" t="s">
        <v>14</v>
      </c>
      <c r="V15">
        <v>13</v>
      </c>
      <c r="W15">
        <v>31.169549082012672</v>
      </c>
      <c r="X15" t="s">
        <v>44</v>
      </c>
    </row>
    <row r="16" spans="1:24" x14ac:dyDescent="0.2">
      <c r="A16" t="s">
        <v>13</v>
      </c>
      <c r="B16">
        <v>14</v>
      </c>
      <c r="C16">
        <v>33.184045795539554</v>
      </c>
      <c r="D16" t="s">
        <v>45</v>
      </c>
      <c r="E16" t="s">
        <v>14</v>
      </c>
      <c r="F16">
        <v>14</v>
      </c>
      <c r="G16">
        <v>33.184045795539554</v>
      </c>
      <c r="H16" t="s">
        <v>45</v>
      </c>
      <c r="I16" t="s">
        <v>14</v>
      </c>
      <c r="J16">
        <v>14</v>
      </c>
      <c r="K16">
        <v>33.184045795539554</v>
      </c>
      <c r="L16" t="s">
        <v>45</v>
      </c>
      <c r="M16" t="s">
        <v>14</v>
      </c>
      <c r="N16">
        <v>14</v>
      </c>
      <c r="O16">
        <v>33.184045795539554</v>
      </c>
      <c r="P16" t="s">
        <v>45</v>
      </c>
      <c r="Q16" t="s">
        <v>14</v>
      </c>
      <c r="R16">
        <v>14</v>
      </c>
      <c r="S16">
        <v>33.184045795539554</v>
      </c>
      <c r="T16" t="s">
        <v>45</v>
      </c>
      <c r="U16" t="s">
        <v>14</v>
      </c>
      <c r="V16">
        <v>14</v>
      </c>
      <c r="W16">
        <v>33.184045795539554</v>
      </c>
      <c r="X16" t="s">
        <v>45</v>
      </c>
    </row>
    <row r="17" spans="1:24" x14ac:dyDescent="0.2">
      <c r="A17" t="s">
        <v>13</v>
      </c>
      <c r="B17">
        <v>15</v>
      </c>
      <c r="C17">
        <v>31.93417075606628</v>
      </c>
      <c r="D17" t="s">
        <v>127</v>
      </c>
      <c r="E17" t="s">
        <v>14</v>
      </c>
      <c r="F17">
        <v>15</v>
      </c>
      <c r="G17">
        <v>31.93417075606628</v>
      </c>
      <c r="H17" t="s">
        <v>127</v>
      </c>
      <c r="I17" t="s">
        <v>14</v>
      </c>
      <c r="J17">
        <v>15</v>
      </c>
      <c r="K17">
        <v>31.93417075606628</v>
      </c>
      <c r="L17" t="s">
        <v>127</v>
      </c>
      <c r="M17" t="s">
        <v>14</v>
      </c>
      <c r="N17">
        <v>15</v>
      </c>
      <c r="O17">
        <v>31.93417075606628</v>
      </c>
      <c r="P17" t="s">
        <v>127</v>
      </c>
      <c r="Q17" t="s">
        <v>14</v>
      </c>
      <c r="R17">
        <v>15</v>
      </c>
      <c r="S17">
        <v>31.93417075606628</v>
      </c>
      <c r="T17" t="s">
        <v>127</v>
      </c>
      <c r="U17" t="s">
        <v>14</v>
      </c>
      <c r="V17">
        <v>15</v>
      </c>
      <c r="W17">
        <v>31.93417075606628</v>
      </c>
      <c r="X17" t="s">
        <v>46</v>
      </c>
    </row>
    <row r="18" spans="1:24" x14ac:dyDescent="0.2">
      <c r="A18" t="s">
        <v>13</v>
      </c>
      <c r="B18">
        <v>16</v>
      </c>
      <c r="C18">
        <v>24.956629395730939</v>
      </c>
      <c r="D18" t="s">
        <v>47</v>
      </c>
      <c r="E18" t="s">
        <v>14</v>
      </c>
      <c r="F18">
        <v>16</v>
      </c>
      <c r="G18">
        <v>24.956629395730939</v>
      </c>
      <c r="H18" t="s">
        <v>47</v>
      </c>
      <c r="I18" t="s">
        <v>14</v>
      </c>
      <c r="J18">
        <v>16</v>
      </c>
      <c r="K18">
        <v>24.956629395730939</v>
      </c>
      <c r="L18" t="s">
        <v>47</v>
      </c>
      <c r="M18" t="s">
        <v>14</v>
      </c>
      <c r="N18">
        <v>16</v>
      </c>
      <c r="O18">
        <v>24.956629395730939</v>
      </c>
      <c r="P18" t="s">
        <v>47</v>
      </c>
      <c r="Q18" t="s">
        <v>14</v>
      </c>
      <c r="R18">
        <v>16</v>
      </c>
      <c r="S18">
        <v>24.956629395730939</v>
      </c>
      <c r="T18" t="s">
        <v>47</v>
      </c>
      <c r="U18" t="s">
        <v>14</v>
      </c>
      <c r="V18">
        <v>16</v>
      </c>
      <c r="W18">
        <v>24.956629395730939</v>
      </c>
      <c r="X18" t="s">
        <v>47</v>
      </c>
    </row>
    <row r="19" spans="1:24" x14ac:dyDescent="0.2">
      <c r="A19" t="s">
        <v>13</v>
      </c>
      <c r="B19">
        <v>17</v>
      </c>
      <c r="C19">
        <v>26.352153092829894</v>
      </c>
      <c r="D19" t="s">
        <v>48</v>
      </c>
      <c r="E19" t="s">
        <v>14</v>
      </c>
      <c r="F19">
        <v>17</v>
      </c>
      <c r="G19">
        <v>26.352153092829894</v>
      </c>
      <c r="H19" t="s">
        <v>48</v>
      </c>
      <c r="I19" t="s">
        <v>14</v>
      </c>
      <c r="J19">
        <v>17</v>
      </c>
      <c r="K19">
        <v>26.352153092829894</v>
      </c>
      <c r="L19" t="s">
        <v>48</v>
      </c>
      <c r="M19" t="s">
        <v>14</v>
      </c>
      <c r="N19">
        <v>17</v>
      </c>
      <c r="O19">
        <v>26.352153092829894</v>
      </c>
      <c r="P19" t="s">
        <v>48</v>
      </c>
      <c r="Q19" t="s">
        <v>14</v>
      </c>
      <c r="R19">
        <v>17</v>
      </c>
      <c r="S19">
        <v>26.352153092829894</v>
      </c>
      <c r="T19" t="s">
        <v>48</v>
      </c>
      <c r="U19" t="s">
        <v>14</v>
      </c>
      <c r="V19">
        <v>17</v>
      </c>
      <c r="W19">
        <v>26.352153092829894</v>
      </c>
      <c r="X19" t="s">
        <v>48</v>
      </c>
    </row>
    <row r="20" spans="1:24" x14ac:dyDescent="0.2">
      <c r="A20" t="s">
        <v>13</v>
      </c>
      <c r="B20">
        <v>18</v>
      </c>
      <c r="C20">
        <v>28.919576178120444</v>
      </c>
      <c r="D20" t="s">
        <v>49</v>
      </c>
      <c r="E20" t="s">
        <v>14</v>
      </c>
      <c r="F20">
        <v>18</v>
      </c>
      <c r="G20">
        <v>28.919576178120444</v>
      </c>
      <c r="H20" t="s">
        <v>49</v>
      </c>
      <c r="I20" t="s">
        <v>14</v>
      </c>
      <c r="J20">
        <v>18</v>
      </c>
      <c r="K20">
        <v>28.919576178120444</v>
      </c>
      <c r="L20" t="s">
        <v>49</v>
      </c>
      <c r="M20" t="s">
        <v>14</v>
      </c>
      <c r="N20">
        <v>18</v>
      </c>
      <c r="O20">
        <v>28.919576178120444</v>
      </c>
      <c r="P20" t="s">
        <v>49</v>
      </c>
      <c r="Q20" t="s">
        <v>14</v>
      </c>
      <c r="R20">
        <v>18</v>
      </c>
      <c r="S20">
        <v>28.919576178120444</v>
      </c>
      <c r="T20" t="s">
        <v>49</v>
      </c>
      <c r="U20" t="s">
        <v>14</v>
      </c>
      <c r="V20">
        <v>18</v>
      </c>
      <c r="W20">
        <v>28.919576178120444</v>
      </c>
      <c r="X20" t="s">
        <v>49</v>
      </c>
    </row>
    <row r="21" spans="1:24" x14ac:dyDescent="0.2">
      <c r="A21" t="s">
        <v>13</v>
      </c>
      <c r="B21">
        <v>19</v>
      </c>
      <c r="C21">
        <v>33.983558424645928</v>
      </c>
      <c r="D21" t="s">
        <v>145</v>
      </c>
      <c r="E21" t="s">
        <v>14</v>
      </c>
      <c r="F21">
        <v>19</v>
      </c>
      <c r="G21">
        <v>33.983558424645928</v>
      </c>
      <c r="H21" t="s">
        <v>145</v>
      </c>
      <c r="I21" t="s">
        <v>14</v>
      </c>
      <c r="J21">
        <v>19</v>
      </c>
      <c r="K21">
        <v>33.983558424645928</v>
      </c>
      <c r="L21" t="s">
        <v>145</v>
      </c>
      <c r="M21" t="s">
        <v>14</v>
      </c>
      <c r="N21">
        <v>19</v>
      </c>
      <c r="O21">
        <v>33.983558424645928</v>
      </c>
      <c r="P21" t="s">
        <v>145</v>
      </c>
      <c r="Q21" t="s">
        <v>14</v>
      </c>
      <c r="R21">
        <v>19</v>
      </c>
      <c r="S21">
        <v>33.983558424645928</v>
      </c>
      <c r="T21" t="s">
        <v>145</v>
      </c>
      <c r="U21" t="s">
        <v>14</v>
      </c>
      <c r="V21">
        <v>19</v>
      </c>
      <c r="W21">
        <v>33.983558424645928</v>
      </c>
      <c r="X21" t="s">
        <v>50</v>
      </c>
    </row>
    <row r="22" spans="1:24" x14ac:dyDescent="0.2">
      <c r="A22" t="s">
        <v>13</v>
      </c>
      <c r="B22">
        <v>20</v>
      </c>
      <c r="C22">
        <v>40.182393106054803</v>
      </c>
      <c r="D22" t="s">
        <v>51</v>
      </c>
      <c r="E22" t="s">
        <v>14</v>
      </c>
      <c r="F22">
        <v>20</v>
      </c>
      <c r="G22">
        <v>40.182393106054803</v>
      </c>
      <c r="H22" t="s">
        <v>51</v>
      </c>
      <c r="I22" t="s">
        <v>14</v>
      </c>
      <c r="J22">
        <v>20</v>
      </c>
      <c r="K22">
        <v>40.182393106054803</v>
      </c>
      <c r="L22" t="s">
        <v>102</v>
      </c>
      <c r="M22" t="s">
        <v>14</v>
      </c>
      <c r="N22">
        <v>20</v>
      </c>
      <c r="O22">
        <v>40.182393106054803</v>
      </c>
      <c r="P22" t="s">
        <v>102</v>
      </c>
      <c r="Q22" t="s">
        <v>14</v>
      </c>
      <c r="R22">
        <v>20</v>
      </c>
      <c r="S22">
        <v>40.182393106054803</v>
      </c>
      <c r="T22" t="s">
        <v>102</v>
      </c>
      <c r="U22" t="s">
        <v>14</v>
      </c>
      <c r="V22">
        <v>20</v>
      </c>
      <c r="W22">
        <v>40.182393106054803</v>
      </c>
      <c r="X22" t="s">
        <v>102</v>
      </c>
    </row>
    <row r="23" spans="1:24" x14ac:dyDescent="0.2">
      <c r="A23" t="s">
        <v>13</v>
      </c>
      <c r="B23">
        <v>21</v>
      </c>
      <c r="C23">
        <v>45.111437547982618</v>
      </c>
      <c r="D23" t="s">
        <v>52</v>
      </c>
      <c r="E23" t="s">
        <v>14</v>
      </c>
      <c r="F23">
        <v>21</v>
      </c>
      <c r="G23">
        <v>45.111437547982618</v>
      </c>
      <c r="H23" t="s">
        <v>52</v>
      </c>
      <c r="I23" t="s">
        <v>14</v>
      </c>
      <c r="J23">
        <v>21</v>
      </c>
      <c r="K23">
        <v>45.111437547982618</v>
      </c>
      <c r="L23" t="s">
        <v>52</v>
      </c>
      <c r="M23" t="s">
        <v>14</v>
      </c>
      <c r="N23">
        <v>21</v>
      </c>
      <c r="O23">
        <v>45.111437547982618</v>
      </c>
      <c r="P23" t="s">
        <v>52</v>
      </c>
      <c r="Q23" t="s">
        <v>14</v>
      </c>
      <c r="R23">
        <v>21</v>
      </c>
      <c r="S23">
        <v>45.111437547982618</v>
      </c>
      <c r="T23" t="s">
        <v>52</v>
      </c>
      <c r="U23" t="s">
        <v>14</v>
      </c>
      <c r="V23">
        <v>21</v>
      </c>
      <c r="W23">
        <v>45.111437547982618</v>
      </c>
      <c r="X23" t="s">
        <v>52</v>
      </c>
    </row>
    <row r="24" spans="1:24" x14ac:dyDescent="0.2">
      <c r="A24" t="s">
        <v>13</v>
      </c>
      <c r="B24">
        <v>22</v>
      </c>
      <c r="C24">
        <v>48.760976817104364</v>
      </c>
      <c r="D24" t="s">
        <v>94</v>
      </c>
      <c r="E24" t="s">
        <v>14</v>
      </c>
      <c r="F24">
        <v>22</v>
      </c>
      <c r="G24">
        <v>48.760976817104364</v>
      </c>
      <c r="H24" t="s">
        <v>94</v>
      </c>
      <c r="I24" t="s">
        <v>14</v>
      </c>
      <c r="J24">
        <v>22</v>
      </c>
      <c r="K24">
        <v>48.760976817104364</v>
      </c>
      <c r="L24" t="s">
        <v>94</v>
      </c>
      <c r="M24" t="s">
        <v>14</v>
      </c>
      <c r="N24">
        <v>22</v>
      </c>
      <c r="O24">
        <v>48.760976817104364</v>
      </c>
      <c r="P24" t="s">
        <v>94</v>
      </c>
      <c r="Q24" t="s">
        <v>14</v>
      </c>
      <c r="R24">
        <v>22</v>
      </c>
      <c r="S24">
        <v>48.760976817104364</v>
      </c>
      <c r="T24" t="s">
        <v>94</v>
      </c>
      <c r="U24" t="s">
        <v>14</v>
      </c>
      <c r="V24">
        <v>22</v>
      </c>
      <c r="W24">
        <v>48.760976817104364</v>
      </c>
      <c r="X24" t="s">
        <v>53</v>
      </c>
    </row>
    <row r="25" spans="1:24" x14ac:dyDescent="0.2">
      <c r="A25" t="s">
        <v>13</v>
      </c>
      <c r="B25">
        <v>23</v>
      </c>
      <c r="C25">
        <v>48.282539391856275</v>
      </c>
      <c r="D25" t="s">
        <v>54</v>
      </c>
      <c r="E25" t="s">
        <v>14</v>
      </c>
      <c r="F25">
        <v>23</v>
      </c>
      <c r="G25">
        <v>48.282539391856275</v>
      </c>
      <c r="H25" t="s">
        <v>54</v>
      </c>
      <c r="I25" t="s">
        <v>14</v>
      </c>
      <c r="J25">
        <v>23</v>
      </c>
      <c r="K25">
        <v>48.282539391856275</v>
      </c>
      <c r="L25" t="s">
        <v>54</v>
      </c>
      <c r="M25" t="s">
        <v>14</v>
      </c>
      <c r="N25">
        <v>23</v>
      </c>
      <c r="O25">
        <v>48.282539391856275</v>
      </c>
      <c r="P25" t="s">
        <v>54</v>
      </c>
      <c r="Q25" t="s">
        <v>14</v>
      </c>
      <c r="R25">
        <v>23</v>
      </c>
      <c r="S25">
        <v>48.282539391856275</v>
      </c>
      <c r="T25" t="s">
        <v>54</v>
      </c>
      <c r="U25" t="s">
        <v>14</v>
      </c>
      <c r="V25">
        <v>23</v>
      </c>
      <c r="W25">
        <v>48.282539391856275</v>
      </c>
      <c r="X25" t="s">
        <v>54</v>
      </c>
    </row>
    <row r="26" spans="1:24" x14ac:dyDescent="0.2">
      <c r="A26" t="s">
        <v>13</v>
      </c>
      <c r="B26">
        <v>24</v>
      </c>
      <c r="C26">
        <v>49.74094568097324</v>
      </c>
      <c r="D26" t="s">
        <v>55</v>
      </c>
      <c r="E26" t="s">
        <v>14</v>
      </c>
      <c r="F26">
        <v>24</v>
      </c>
      <c r="G26">
        <v>49.74094568097324</v>
      </c>
      <c r="H26" t="s">
        <v>55</v>
      </c>
      <c r="I26" t="s">
        <v>14</v>
      </c>
      <c r="J26">
        <v>24</v>
      </c>
      <c r="K26">
        <v>49.74094568097324</v>
      </c>
      <c r="L26" t="s">
        <v>55</v>
      </c>
      <c r="M26" t="s">
        <v>14</v>
      </c>
      <c r="N26">
        <v>24</v>
      </c>
      <c r="O26">
        <v>49.74094568097324</v>
      </c>
      <c r="P26" t="s">
        <v>55</v>
      </c>
      <c r="Q26" t="s">
        <v>14</v>
      </c>
      <c r="R26">
        <v>24</v>
      </c>
      <c r="S26">
        <v>49.74094568097324</v>
      </c>
      <c r="T26" t="s">
        <v>55</v>
      </c>
      <c r="U26" t="s">
        <v>14</v>
      </c>
      <c r="V26">
        <v>24</v>
      </c>
      <c r="W26">
        <v>49.74094568097324</v>
      </c>
      <c r="X26" t="s">
        <v>55</v>
      </c>
    </row>
    <row r="27" spans="1:24" x14ac:dyDescent="0.2">
      <c r="A27" t="s">
        <v>13</v>
      </c>
      <c r="B27">
        <v>25</v>
      </c>
      <c r="C27">
        <v>50.002364754019176</v>
      </c>
      <c r="D27" t="s">
        <v>108</v>
      </c>
      <c r="E27" t="s">
        <v>14</v>
      </c>
      <c r="F27">
        <v>25</v>
      </c>
      <c r="G27">
        <v>50.002364754019176</v>
      </c>
      <c r="H27" t="s">
        <v>108</v>
      </c>
      <c r="I27" t="s">
        <v>14</v>
      </c>
      <c r="J27">
        <v>25</v>
      </c>
      <c r="K27">
        <v>50.002364754019176</v>
      </c>
      <c r="L27" t="s">
        <v>108</v>
      </c>
      <c r="M27" t="s">
        <v>14</v>
      </c>
      <c r="N27">
        <v>25</v>
      </c>
      <c r="O27">
        <v>50.002364754019176</v>
      </c>
      <c r="P27" t="s">
        <v>108</v>
      </c>
      <c r="Q27" t="s">
        <v>14</v>
      </c>
      <c r="R27">
        <v>25</v>
      </c>
      <c r="S27">
        <v>50.002364754019176</v>
      </c>
      <c r="T27" t="s">
        <v>108</v>
      </c>
      <c r="U27" t="s">
        <v>14</v>
      </c>
      <c r="V27">
        <v>25</v>
      </c>
      <c r="W27">
        <v>50.002364754019176</v>
      </c>
      <c r="X27" t="s">
        <v>108</v>
      </c>
    </row>
    <row r="28" spans="1:24" x14ac:dyDescent="0.2">
      <c r="A28" t="s">
        <v>13</v>
      </c>
      <c r="B28">
        <v>26</v>
      </c>
      <c r="C28">
        <v>53.071715202643531</v>
      </c>
      <c r="D28" t="s">
        <v>57</v>
      </c>
      <c r="E28" t="s">
        <v>14</v>
      </c>
      <c r="F28">
        <v>26</v>
      </c>
      <c r="G28">
        <v>53.071715202643531</v>
      </c>
      <c r="H28" t="s">
        <v>57</v>
      </c>
      <c r="I28" t="s">
        <v>14</v>
      </c>
      <c r="J28">
        <v>26</v>
      </c>
      <c r="K28">
        <v>53.071715202643531</v>
      </c>
      <c r="L28" t="s">
        <v>57</v>
      </c>
      <c r="M28" t="s">
        <v>14</v>
      </c>
      <c r="N28">
        <v>26</v>
      </c>
      <c r="O28">
        <v>53.071715202643531</v>
      </c>
      <c r="P28" t="s">
        <v>57</v>
      </c>
      <c r="Q28" t="s">
        <v>14</v>
      </c>
      <c r="R28">
        <v>26</v>
      </c>
      <c r="S28">
        <v>53.071715202643531</v>
      </c>
      <c r="T28" t="s">
        <v>57</v>
      </c>
      <c r="U28" t="s">
        <v>14</v>
      </c>
      <c r="V28">
        <v>26</v>
      </c>
      <c r="W28">
        <v>53.071715202643531</v>
      </c>
      <c r="X28" t="s">
        <v>57</v>
      </c>
    </row>
    <row r="29" spans="1:24" x14ac:dyDescent="0.2">
      <c r="A29" t="s">
        <v>13</v>
      </c>
      <c r="B29">
        <v>27</v>
      </c>
      <c r="C29">
        <v>54.303726445055602</v>
      </c>
      <c r="D29" t="s">
        <v>58</v>
      </c>
      <c r="E29" t="s">
        <v>14</v>
      </c>
      <c r="F29">
        <v>27</v>
      </c>
      <c r="G29">
        <v>54.303726445055602</v>
      </c>
      <c r="H29" t="s">
        <v>58</v>
      </c>
      <c r="I29" t="s">
        <v>14</v>
      </c>
      <c r="J29">
        <v>27</v>
      </c>
      <c r="K29">
        <v>54.303726445055602</v>
      </c>
      <c r="L29" t="s">
        <v>58</v>
      </c>
      <c r="M29" t="s">
        <v>14</v>
      </c>
      <c r="N29">
        <v>27</v>
      </c>
      <c r="O29">
        <v>54.303726445055602</v>
      </c>
      <c r="P29" t="s">
        <v>58</v>
      </c>
      <c r="Q29" t="s">
        <v>14</v>
      </c>
      <c r="R29">
        <v>27</v>
      </c>
      <c r="S29">
        <v>54.303726445055602</v>
      </c>
      <c r="T29" t="s">
        <v>58</v>
      </c>
      <c r="U29" t="s">
        <v>14</v>
      </c>
      <c r="V29">
        <v>27</v>
      </c>
      <c r="W29">
        <v>54.303726445055602</v>
      </c>
      <c r="X29" t="s">
        <v>58</v>
      </c>
    </row>
    <row r="30" spans="1:24" x14ac:dyDescent="0.2">
      <c r="A30" t="s">
        <v>13</v>
      </c>
      <c r="B30">
        <v>28</v>
      </c>
      <c r="C30">
        <v>54.733901419916442</v>
      </c>
      <c r="D30" t="s">
        <v>59</v>
      </c>
      <c r="E30" t="s">
        <v>14</v>
      </c>
      <c r="F30">
        <v>28</v>
      </c>
      <c r="G30">
        <v>54.733901419916442</v>
      </c>
      <c r="H30" t="s">
        <v>59</v>
      </c>
      <c r="I30" t="s">
        <v>14</v>
      </c>
      <c r="J30">
        <v>28</v>
      </c>
      <c r="K30">
        <v>54.733901419916442</v>
      </c>
      <c r="L30" t="s">
        <v>59</v>
      </c>
      <c r="M30" t="s">
        <v>14</v>
      </c>
      <c r="N30">
        <v>28</v>
      </c>
      <c r="O30">
        <v>54.733901419916442</v>
      </c>
      <c r="P30" t="s">
        <v>59</v>
      </c>
      <c r="Q30" t="s">
        <v>14</v>
      </c>
      <c r="R30">
        <v>28</v>
      </c>
      <c r="S30">
        <v>54.733901419916442</v>
      </c>
      <c r="T30" t="s">
        <v>59</v>
      </c>
      <c r="U30" t="s">
        <v>14</v>
      </c>
      <c r="V30">
        <v>28</v>
      </c>
      <c r="W30">
        <v>54.733901419916442</v>
      </c>
      <c r="X30" t="s">
        <v>59</v>
      </c>
    </row>
    <row r="31" spans="1:24" x14ac:dyDescent="0.2">
      <c r="A31" t="s">
        <v>13</v>
      </c>
      <c r="B31">
        <v>29</v>
      </c>
      <c r="C31">
        <v>56.054701781224836</v>
      </c>
      <c r="D31" t="s">
        <v>60</v>
      </c>
      <c r="E31" t="s">
        <v>14</v>
      </c>
      <c r="F31">
        <v>29</v>
      </c>
      <c r="G31">
        <v>56.054701781224836</v>
      </c>
      <c r="H31" t="s">
        <v>60</v>
      </c>
      <c r="I31" t="s">
        <v>14</v>
      </c>
      <c r="J31">
        <v>29</v>
      </c>
      <c r="K31">
        <v>56.054701781224836</v>
      </c>
      <c r="L31" t="s">
        <v>60</v>
      </c>
      <c r="M31" t="s">
        <v>14</v>
      </c>
      <c r="N31">
        <v>29</v>
      </c>
      <c r="O31">
        <v>56.054701781224836</v>
      </c>
      <c r="P31" t="s">
        <v>60</v>
      </c>
      <c r="Q31" t="s">
        <v>14</v>
      </c>
      <c r="R31">
        <v>29</v>
      </c>
      <c r="S31">
        <v>56.054701781224836</v>
      </c>
      <c r="T31" t="s">
        <v>60</v>
      </c>
      <c r="U31" t="s">
        <v>14</v>
      </c>
      <c r="V31">
        <v>29</v>
      </c>
      <c r="W31">
        <v>56.054701781224836</v>
      </c>
      <c r="X31" t="s">
        <v>60</v>
      </c>
    </row>
    <row r="32" spans="1:24" x14ac:dyDescent="0.2">
      <c r="A32" t="s">
        <v>13</v>
      </c>
      <c r="B32">
        <v>30</v>
      </c>
      <c r="C32">
        <v>59.221208336702418</v>
      </c>
      <c r="D32" t="s">
        <v>111</v>
      </c>
      <c r="E32" t="s">
        <v>14</v>
      </c>
      <c r="F32">
        <v>30</v>
      </c>
      <c r="G32">
        <v>59.221208336702418</v>
      </c>
      <c r="H32" t="s">
        <v>111</v>
      </c>
      <c r="I32" t="s">
        <v>14</v>
      </c>
      <c r="J32">
        <v>30</v>
      </c>
      <c r="K32">
        <v>59.221208336702418</v>
      </c>
      <c r="L32" t="s">
        <v>111</v>
      </c>
      <c r="M32" t="s">
        <v>14</v>
      </c>
      <c r="N32">
        <v>30</v>
      </c>
      <c r="O32">
        <v>59.221208336702418</v>
      </c>
      <c r="P32" t="s">
        <v>111</v>
      </c>
      <c r="Q32" t="s">
        <v>14</v>
      </c>
      <c r="R32">
        <v>30</v>
      </c>
      <c r="S32">
        <v>59.221208336702418</v>
      </c>
      <c r="T32" t="s">
        <v>111</v>
      </c>
      <c r="U32" t="s">
        <v>14</v>
      </c>
      <c r="V32">
        <v>30</v>
      </c>
      <c r="W32">
        <v>59.221208336702418</v>
      </c>
      <c r="X32" t="s">
        <v>111</v>
      </c>
    </row>
    <row r="33" spans="1:24" x14ac:dyDescent="0.2">
      <c r="A33" t="s">
        <v>13</v>
      </c>
      <c r="B33">
        <v>31</v>
      </c>
      <c r="C33">
        <v>59.975396517049603</v>
      </c>
      <c r="D33" t="s">
        <v>62</v>
      </c>
      <c r="E33" t="s">
        <v>14</v>
      </c>
      <c r="F33">
        <v>31</v>
      </c>
      <c r="G33">
        <v>59.975396517049603</v>
      </c>
      <c r="H33" t="s">
        <v>62</v>
      </c>
      <c r="I33" t="s">
        <v>14</v>
      </c>
      <c r="J33">
        <v>31</v>
      </c>
      <c r="K33">
        <v>59.975396517049603</v>
      </c>
      <c r="L33" t="s">
        <v>123</v>
      </c>
      <c r="M33" t="s">
        <v>14</v>
      </c>
      <c r="N33">
        <v>31</v>
      </c>
      <c r="O33">
        <v>59.975396517049603</v>
      </c>
      <c r="P33" t="s">
        <v>123</v>
      </c>
      <c r="Q33" t="s">
        <v>14</v>
      </c>
      <c r="R33">
        <v>31</v>
      </c>
      <c r="S33">
        <v>59.975396517049603</v>
      </c>
      <c r="T33" t="s">
        <v>123</v>
      </c>
      <c r="U33" t="s">
        <v>14</v>
      </c>
      <c r="V33">
        <v>31</v>
      </c>
      <c r="W33">
        <v>59.975396517049603</v>
      </c>
      <c r="X33" t="s">
        <v>123</v>
      </c>
    </row>
    <row r="34" spans="1:24" x14ac:dyDescent="0.2">
      <c r="A34" t="s">
        <v>13</v>
      </c>
      <c r="B34">
        <v>32</v>
      </c>
      <c r="C34">
        <v>57.236436896407248</v>
      </c>
      <c r="D34" t="s">
        <v>63</v>
      </c>
      <c r="E34" t="s">
        <v>14</v>
      </c>
      <c r="F34">
        <v>32</v>
      </c>
      <c r="G34">
        <v>57.236436896407248</v>
      </c>
      <c r="H34" t="s">
        <v>63</v>
      </c>
      <c r="I34" t="s">
        <v>14</v>
      </c>
      <c r="J34">
        <v>32</v>
      </c>
      <c r="K34">
        <v>57.236436896407248</v>
      </c>
      <c r="L34" t="s">
        <v>63</v>
      </c>
      <c r="M34" t="s">
        <v>14</v>
      </c>
      <c r="N34">
        <v>32</v>
      </c>
      <c r="O34">
        <v>57.236436896407248</v>
      </c>
      <c r="P34" t="s">
        <v>63</v>
      </c>
      <c r="Q34" t="s">
        <v>14</v>
      </c>
      <c r="R34">
        <v>32</v>
      </c>
      <c r="S34">
        <v>57.236436896407248</v>
      </c>
      <c r="T34" t="s">
        <v>63</v>
      </c>
      <c r="U34" t="s">
        <v>14</v>
      </c>
      <c r="V34">
        <v>32</v>
      </c>
      <c r="W34">
        <v>57.236436896407248</v>
      </c>
      <c r="X34" t="s">
        <v>63</v>
      </c>
    </row>
    <row r="35" spans="1:24" x14ac:dyDescent="0.2">
      <c r="A35" t="s">
        <v>13</v>
      </c>
      <c r="B35">
        <v>33</v>
      </c>
      <c r="C35">
        <v>58.442070813345637</v>
      </c>
      <c r="D35" t="s">
        <v>64</v>
      </c>
      <c r="E35" t="s">
        <v>14</v>
      </c>
      <c r="F35">
        <v>33</v>
      </c>
      <c r="G35">
        <v>58.442070813345637</v>
      </c>
      <c r="H35" t="s">
        <v>64</v>
      </c>
      <c r="I35" t="s">
        <v>14</v>
      </c>
      <c r="J35">
        <v>33</v>
      </c>
      <c r="K35">
        <v>58.442070813345637</v>
      </c>
      <c r="L35" t="s">
        <v>64</v>
      </c>
      <c r="M35" t="s">
        <v>14</v>
      </c>
      <c r="N35">
        <v>33</v>
      </c>
      <c r="O35">
        <v>58.442070813345637</v>
      </c>
      <c r="P35" t="s">
        <v>64</v>
      </c>
      <c r="Q35" t="s">
        <v>14</v>
      </c>
      <c r="R35">
        <v>33</v>
      </c>
      <c r="S35">
        <v>58.442070813345637</v>
      </c>
      <c r="T35" t="s">
        <v>64</v>
      </c>
      <c r="U35" t="s">
        <v>14</v>
      </c>
      <c r="V35">
        <v>33</v>
      </c>
      <c r="W35">
        <v>58.442070813345637</v>
      </c>
      <c r="X35" t="s">
        <v>64</v>
      </c>
    </row>
    <row r="36" spans="1:24" x14ac:dyDescent="0.2">
      <c r="A36" t="s">
        <v>13</v>
      </c>
      <c r="B36">
        <v>34</v>
      </c>
      <c r="C36">
        <v>60.177746551467749</v>
      </c>
      <c r="D36" t="s">
        <v>109</v>
      </c>
      <c r="E36" t="s">
        <v>14</v>
      </c>
      <c r="F36">
        <v>34</v>
      </c>
      <c r="G36">
        <v>60.177746551467749</v>
      </c>
      <c r="H36" t="s">
        <v>109</v>
      </c>
      <c r="I36" t="s">
        <v>14</v>
      </c>
      <c r="J36">
        <v>34</v>
      </c>
      <c r="K36">
        <v>60.177746551467749</v>
      </c>
      <c r="L36" t="s">
        <v>109</v>
      </c>
      <c r="M36" t="s">
        <v>14</v>
      </c>
      <c r="N36">
        <v>34</v>
      </c>
      <c r="O36">
        <v>60.177746551467749</v>
      </c>
      <c r="P36" t="s">
        <v>109</v>
      </c>
      <c r="Q36" t="s">
        <v>14</v>
      </c>
      <c r="R36">
        <v>34</v>
      </c>
      <c r="S36">
        <v>60.177746551467749</v>
      </c>
      <c r="T36" t="s">
        <v>65</v>
      </c>
      <c r="U36" t="s">
        <v>14</v>
      </c>
      <c r="V36">
        <v>34</v>
      </c>
      <c r="W36">
        <v>60.177746551467749</v>
      </c>
      <c r="X36" t="s">
        <v>65</v>
      </c>
    </row>
    <row r="37" spans="1:24" x14ac:dyDescent="0.2">
      <c r="A37" t="s">
        <v>13</v>
      </c>
      <c r="B37">
        <v>35</v>
      </c>
      <c r="C37">
        <v>57.546393016312301</v>
      </c>
      <c r="D37" t="s">
        <v>66</v>
      </c>
      <c r="E37" t="s">
        <v>14</v>
      </c>
      <c r="F37">
        <v>35</v>
      </c>
      <c r="G37">
        <v>57.546393016312301</v>
      </c>
      <c r="H37" t="s">
        <v>66</v>
      </c>
      <c r="I37" t="s">
        <v>14</v>
      </c>
      <c r="J37">
        <v>35</v>
      </c>
      <c r="K37">
        <v>57.546393016312301</v>
      </c>
      <c r="L37" t="s">
        <v>66</v>
      </c>
      <c r="M37" t="s">
        <v>14</v>
      </c>
      <c r="N37">
        <v>35</v>
      </c>
      <c r="O37">
        <v>57.546393016312301</v>
      </c>
      <c r="P37" t="s">
        <v>66</v>
      </c>
      <c r="Q37" t="s">
        <v>14</v>
      </c>
      <c r="R37">
        <v>35</v>
      </c>
      <c r="S37">
        <v>57.546393016312301</v>
      </c>
      <c r="T37" t="s">
        <v>66</v>
      </c>
      <c r="U37" t="s">
        <v>14</v>
      </c>
      <c r="V37">
        <v>35</v>
      </c>
      <c r="W37">
        <v>57.546393016312301</v>
      </c>
      <c r="X37" t="s">
        <v>66</v>
      </c>
    </row>
    <row r="38" spans="1:24" x14ac:dyDescent="0.2">
      <c r="A38" t="s">
        <v>13</v>
      </c>
      <c r="B38">
        <v>36</v>
      </c>
      <c r="C38">
        <v>65.109057633986822</v>
      </c>
      <c r="D38" t="s">
        <v>137</v>
      </c>
      <c r="E38" t="s">
        <v>14</v>
      </c>
      <c r="F38">
        <v>36</v>
      </c>
      <c r="G38">
        <v>65.109057633986822</v>
      </c>
      <c r="H38" t="s">
        <v>67</v>
      </c>
      <c r="I38" t="s">
        <v>14</v>
      </c>
      <c r="J38">
        <v>36</v>
      </c>
      <c r="K38">
        <v>65.109057633986822</v>
      </c>
      <c r="L38" t="s">
        <v>67</v>
      </c>
      <c r="M38" t="s">
        <v>14</v>
      </c>
      <c r="N38">
        <v>36</v>
      </c>
      <c r="O38">
        <v>65.109057633986822</v>
      </c>
      <c r="P38" t="s">
        <v>67</v>
      </c>
      <c r="Q38" t="s">
        <v>14</v>
      </c>
      <c r="R38">
        <v>36</v>
      </c>
      <c r="S38">
        <v>65.109057633986822</v>
      </c>
      <c r="T38" t="s">
        <v>67</v>
      </c>
      <c r="U38" t="s">
        <v>14</v>
      </c>
      <c r="V38">
        <v>36</v>
      </c>
      <c r="W38">
        <v>65.109057633986822</v>
      </c>
      <c r="X38" t="s">
        <v>67</v>
      </c>
    </row>
    <row r="39" spans="1:24" x14ac:dyDescent="0.2">
      <c r="A39" t="s">
        <v>13</v>
      </c>
      <c r="B39">
        <v>37</v>
      </c>
      <c r="C39">
        <v>66.730638600226612</v>
      </c>
      <c r="D39" t="s">
        <v>103</v>
      </c>
      <c r="E39" t="s">
        <v>14</v>
      </c>
      <c r="F39">
        <v>37</v>
      </c>
      <c r="G39">
        <v>66.730638600226612</v>
      </c>
      <c r="H39" t="s">
        <v>103</v>
      </c>
      <c r="I39" t="s">
        <v>14</v>
      </c>
      <c r="J39">
        <v>37</v>
      </c>
      <c r="K39">
        <v>66.730638600226612</v>
      </c>
      <c r="L39" t="s">
        <v>103</v>
      </c>
      <c r="M39" t="s">
        <v>14</v>
      </c>
      <c r="N39">
        <v>37</v>
      </c>
      <c r="O39">
        <v>66.730638600226612</v>
      </c>
      <c r="P39" t="s">
        <v>103</v>
      </c>
      <c r="Q39" t="s">
        <v>14</v>
      </c>
      <c r="R39">
        <v>37</v>
      </c>
      <c r="S39">
        <v>66.730638600226612</v>
      </c>
      <c r="T39" t="s">
        <v>103</v>
      </c>
      <c r="U39" t="s">
        <v>14</v>
      </c>
      <c r="V39">
        <v>37</v>
      </c>
      <c r="W39">
        <v>66.730638600226612</v>
      </c>
      <c r="X39" t="s">
        <v>103</v>
      </c>
    </row>
    <row r="40" spans="1:24" x14ac:dyDescent="0.2">
      <c r="A40" t="s">
        <v>13</v>
      </c>
      <c r="B40">
        <v>38</v>
      </c>
      <c r="C40">
        <v>65.76251358531718</v>
      </c>
      <c r="D40" t="s">
        <v>69</v>
      </c>
      <c r="E40" t="s">
        <v>14</v>
      </c>
      <c r="F40">
        <v>38</v>
      </c>
      <c r="G40">
        <v>65.76251358531718</v>
      </c>
      <c r="H40" t="s">
        <v>69</v>
      </c>
      <c r="I40" t="s">
        <v>14</v>
      </c>
      <c r="J40">
        <v>38</v>
      </c>
      <c r="K40">
        <v>65.76251358531718</v>
      </c>
      <c r="L40" t="s">
        <v>69</v>
      </c>
      <c r="M40" t="s">
        <v>14</v>
      </c>
      <c r="N40">
        <v>38</v>
      </c>
      <c r="O40">
        <v>65.76251358531718</v>
      </c>
      <c r="P40" t="s">
        <v>69</v>
      </c>
      <c r="Q40" t="s">
        <v>14</v>
      </c>
      <c r="R40">
        <v>38</v>
      </c>
      <c r="S40">
        <v>65.76251358531718</v>
      </c>
      <c r="T40" t="s">
        <v>69</v>
      </c>
      <c r="U40" t="s">
        <v>14</v>
      </c>
      <c r="V40">
        <v>38</v>
      </c>
      <c r="W40">
        <v>65.76251358531718</v>
      </c>
      <c r="X40" t="s">
        <v>69</v>
      </c>
    </row>
    <row r="41" spans="1:24" x14ac:dyDescent="0.2">
      <c r="A41" t="s">
        <v>13</v>
      </c>
      <c r="B41">
        <v>39</v>
      </c>
      <c r="C41">
        <v>62.912702422902832</v>
      </c>
      <c r="D41" t="s">
        <v>113</v>
      </c>
      <c r="E41" t="s">
        <v>14</v>
      </c>
      <c r="F41">
        <v>39</v>
      </c>
      <c r="G41">
        <v>62.912702422902832</v>
      </c>
      <c r="H41" t="s">
        <v>113</v>
      </c>
      <c r="I41" t="s">
        <v>14</v>
      </c>
      <c r="J41">
        <v>39</v>
      </c>
      <c r="K41">
        <v>62.912702422902832</v>
      </c>
      <c r="L41" t="s">
        <v>113</v>
      </c>
      <c r="M41" t="s">
        <v>14</v>
      </c>
      <c r="N41">
        <v>39</v>
      </c>
      <c r="O41">
        <v>62.912702422902832</v>
      </c>
      <c r="P41" t="s">
        <v>113</v>
      </c>
      <c r="Q41" t="s">
        <v>14</v>
      </c>
      <c r="R41">
        <v>39</v>
      </c>
      <c r="S41">
        <v>62.912702422902832</v>
      </c>
      <c r="T41" t="s">
        <v>113</v>
      </c>
      <c r="U41" t="s">
        <v>14</v>
      </c>
      <c r="V41">
        <v>39</v>
      </c>
      <c r="W41">
        <v>62.912702422902832</v>
      </c>
      <c r="X41" t="s">
        <v>70</v>
      </c>
    </row>
    <row r="42" spans="1:24" x14ac:dyDescent="0.2">
      <c r="A42" t="s">
        <v>13</v>
      </c>
      <c r="B42">
        <v>40</v>
      </c>
      <c r="C42">
        <v>68.934771747301468</v>
      </c>
      <c r="D42" t="s">
        <v>71</v>
      </c>
      <c r="E42" t="s">
        <v>14</v>
      </c>
      <c r="F42">
        <v>40</v>
      </c>
      <c r="G42">
        <v>68.934771747301468</v>
      </c>
      <c r="H42" t="s">
        <v>71</v>
      </c>
      <c r="I42" t="s">
        <v>14</v>
      </c>
      <c r="J42">
        <v>40</v>
      </c>
      <c r="K42">
        <v>68.934771747301468</v>
      </c>
      <c r="L42" t="s">
        <v>71</v>
      </c>
      <c r="M42" t="s">
        <v>14</v>
      </c>
      <c r="N42">
        <v>40</v>
      </c>
      <c r="O42">
        <v>68.934771747301468</v>
      </c>
      <c r="P42" t="s">
        <v>71</v>
      </c>
      <c r="Q42" t="s">
        <v>14</v>
      </c>
      <c r="R42">
        <v>40</v>
      </c>
      <c r="S42">
        <v>68.934771747301468</v>
      </c>
      <c r="T42" t="s">
        <v>71</v>
      </c>
      <c r="U42" t="s">
        <v>14</v>
      </c>
      <c r="V42">
        <v>40</v>
      </c>
      <c r="W42">
        <v>68.934771747301468</v>
      </c>
      <c r="X42" t="s">
        <v>71</v>
      </c>
    </row>
    <row r="43" spans="1:24" x14ac:dyDescent="0.2">
      <c r="A43" t="s">
        <v>13</v>
      </c>
      <c r="B43">
        <v>41</v>
      </c>
      <c r="C43">
        <v>67.179112396373412</v>
      </c>
      <c r="D43" t="s">
        <v>72</v>
      </c>
      <c r="E43" t="s">
        <v>14</v>
      </c>
      <c r="F43">
        <v>41</v>
      </c>
      <c r="G43">
        <v>67.179112396373412</v>
      </c>
      <c r="H43" t="s">
        <v>72</v>
      </c>
      <c r="I43" t="s">
        <v>14</v>
      </c>
      <c r="J43">
        <v>41</v>
      </c>
      <c r="K43">
        <v>67.179112396373412</v>
      </c>
      <c r="L43" t="s">
        <v>72</v>
      </c>
      <c r="M43" t="s">
        <v>14</v>
      </c>
      <c r="N43">
        <v>41</v>
      </c>
      <c r="O43">
        <v>67.179112396373412</v>
      </c>
      <c r="P43" t="s">
        <v>72</v>
      </c>
      <c r="Q43" t="s">
        <v>14</v>
      </c>
      <c r="R43">
        <v>41</v>
      </c>
      <c r="S43">
        <v>67.179112396373412</v>
      </c>
      <c r="T43" t="s">
        <v>72</v>
      </c>
      <c r="U43" t="s">
        <v>14</v>
      </c>
      <c r="V43">
        <v>41</v>
      </c>
      <c r="W43">
        <v>67.179112396373412</v>
      </c>
      <c r="X43" t="s">
        <v>72</v>
      </c>
    </row>
    <row r="44" spans="1:24" x14ac:dyDescent="0.2">
      <c r="A44" t="s">
        <v>13</v>
      </c>
      <c r="B44">
        <v>42</v>
      </c>
      <c r="C44">
        <v>70.42911441464932</v>
      </c>
      <c r="D44" t="s">
        <v>73</v>
      </c>
      <c r="E44" t="s">
        <v>14</v>
      </c>
      <c r="F44">
        <v>42</v>
      </c>
      <c r="G44">
        <v>70.42911441464932</v>
      </c>
      <c r="H44" t="s">
        <v>73</v>
      </c>
      <c r="I44" t="s">
        <v>14</v>
      </c>
      <c r="J44">
        <v>42</v>
      </c>
      <c r="K44">
        <v>70.42911441464932</v>
      </c>
      <c r="L44" t="s">
        <v>73</v>
      </c>
      <c r="M44" t="s">
        <v>14</v>
      </c>
      <c r="N44">
        <v>42</v>
      </c>
      <c r="O44">
        <v>70.42911441464932</v>
      </c>
      <c r="P44" t="s">
        <v>73</v>
      </c>
      <c r="Q44" t="s">
        <v>14</v>
      </c>
      <c r="R44">
        <v>42</v>
      </c>
      <c r="S44">
        <v>70.42911441464932</v>
      </c>
      <c r="T44" t="s">
        <v>73</v>
      </c>
      <c r="U44" t="s">
        <v>14</v>
      </c>
      <c r="V44">
        <v>42</v>
      </c>
      <c r="W44">
        <v>70.42911441464932</v>
      </c>
      <c r="X44" t="s">
        <v>73</v>
      </c>
    </row>
    <row r="45" spans="1:24" x14ac:dyDescent="0.2">
      <c r="A45" t="s">
        <v>13</v>
      </c>
      <c r="B45">
        <v>43</v>
      </c>
      <c r="C45">
        <v>70.532825122319338</v>
      </c>
      <c r="D45" t="s">
        <v>74</v>
      </c>
      <c r="E45" t="s">
        <v>14</v>
      </c>
      <c r="F45">
        <v>43</v>
      </c>
      <c r="G45">
        <v>70.532825122319338</v>
      </c>
      <c r="H45" t="s">
        <v>74</v>
      </c>
      <c r="I45" t="s">
        <v>14</v>
      </c>
      <c r="J45">
        <v>43</v>
      </c>
      <c r="K45">
        <v>70.532825122319338</v>
      </c>
      <c r="L45" t="s">
        <v>74</v>
      </c>
      <c r="M45" t="s">
        <v>14</v>
      </c>
      <c r="N45">
        <v>43</v>
      </c>
      <c r="O45">
        <v>70.532825122319338</v>
      </c>
      <c r="P45" t="s">
        <v>74</v>
      </c>
      <c r="Q45" t="s">
        <v>14</v>
      </c>
      <c r="R45">
        <v>43</v>
      </c>
      <c r="S45">
        <v>70.532825122319338</v>
      </c>
      <c r="T45" t="s">
        <v>74</v>
      </c>
      <c r="U45" t="s">
        <v>14</v>
      </c>
      <c r="V45">
        <v>43</v>
      </c>
      <c r="W45">
        <v>70.532825122319338</v>
      </c>
      <c r="X45" t="s">
        <v>74</v>
      </c>
    </row>
    <row r="46" spans="1:24" x14ac:dyDescent="0.2">
      <c r="A46" t="s">
        <v>13</v>
      </c>
      <c r="B46">
        <v>44</v>
      </c>
      <c r="C46">
        <v>73.260443244341644</v>
      </c>
      <c r="D46" t="s">
        <v>96</v>
      </c>
      <c r="E46" t="s">
        <v>14</v>
      </c>
      <c r="F46">
        <v>44</v>
      </c>
      <c r="G46">
        <v>73.260443244341644</v>
      </c>
      <c r="H46" t="s">
        <v>96</v>
      </c>
      <c r="I46" t="s">
        <v>14</v>
      </c>
      <c r="J46">
        <v>44</v>
      </c>
      <c r="K46">
        <v>73.260443244341644</v>
      </c>
      <c r="L46" t="s">
        <v>96</v>
      </c>
      <c r="M46" t="s">
        <v>14</v>
      </c>
      <c r="N46">
        <v>44</v>
      </c>
      <c r="O46">
        <v>73.260443244341644</v>
      </c>
      <c r="P46" t="s">
        <v>96</v>
      </c>
      <c r="Q46" t="s">
        <v>14</v>
      </c>
      <c r="R46">
        <v>44</v>
      </c>
      <c r="S46">
        <v>73.260443244341644</v>
      </c>
      <c r="T46" t="s">
        <v>96</v>
      </c>
      <c r="U46" t="s">
        <v>14</v>
      </c>
      <c r="V46">
        <v>44</v>
      </c>
      <c r="W46">
        <v>73.260443244341644</v>
      </c>
      <c r="X46" t="s">
        <v>75</v>
      </c>
    </row>
    <row r="47" spans="1:24" x14ac:dyDescent="0.2">
      <c r="A47" t="s">
        <v>13</v>
      </c>
      <c r="B47">
        <v>45</v>
      </c>
      <c r="C47">
        <v>75.466468805597856</v>
      </c>
      <c r="D47" t="s">
        <v>76</v>
      </c>
      <c r="E47" t="s">
        <v>14</v>
      </c>
      <c r="F47">
        <v>45</v>
      </c>
      <c r="G47">
        <v>75.466468805597856</v>
      </c>
      <c r="H47" t="s">
        <v>76</v>
      </c>
      <c r="I47" t="s">
        <v>14</v>
      </c>
      <c r="J47">
        <v>45</v>
      </c>
      <c r="K47">
        <v>75.466468805597856</v>
      </c>
      <c r="L47" t="s">
        <v>76</v>
      </c>
      <c r="M47" t="s">
        <v>14</v>
      </c>
      <c r="N47">
        <v>45</v>
      </c>
      <c r="O47">
        <v>75.466468805597856</v>
      </c>
      <c r="P47" t="s">
        <v>76</v>
      </c>
      <c r="Q47" t="s">
        <v>14</v>
      </c>
      <c r="R47">
        <v>45</v>
      </c>
      <c r="S47">
        <v>75.466468805597856</v>
      </c>
      <c r="T47" t="s">
        <v>76</v>
      </c>
      <c r="U47" t="s">
        <v>14</v>
      </c>
      <c r="V47">
        <v>45</v>
      </c>
      <c r="W47">
        <v>75.466468805597856</v>
      </c>
      <c r="X47" t="s">
        <v>76</v>
      </c>
    </row>
    <row r="48" spans="1:24" x14ac:dyDescent="0.2">
      <c r="A48" t="s">
        <v>13</v>
      </c>
      <c r="B48">
        <v>46</v>
      </c>
      <c r="C48">
        <v>73.67994577718774</v>
      </c>
      <c r="D48" t="s">
        <v>140</v>
      </c>
      <c r="E48" t="s">
        <v>14</v>
      </c>
      <c r="F48">
        <v>46</v>
      </c>
      <c r="G48">
        <v>73.67994577718774</v>
      </c>
      <c r="H48" t="s">
        <v>77</v>
      </c>
      <c r="I48" t="s">
        <v>14</v>
      </c>
      <c r="J48">
        <v>46</v>
      </c>
      <c r="K48">
        <v>73.67994577718774</v>
      </c>
      <c r="L48" t="s">
        <v>77</v>
      </c>
      <c r="M48" t="s">
        <v>14</v>
      </c>
      <c r="N48">
        <v>46</v>
      </c>
      <c r="O48">
        <v>73.67994577718774</v>
      </c>
      <c r="P48" t="s">
        <v>140</v>
      </c>
      <c r="Q48" t="s">
        <v>14</v>
      </c>
      <c r="R48">
        <v>46</v>
      </c>
      <c r="S48">
        <v>73.67994577718774</v>
      </c>
      <c r="T48" t="s">
        <v>77</v>
      </c>
      <c r="U48" t="s">
        <v>14</v>
      </c>
      <c r="V48">
        <v>46</v>
      </c>
      <c r="W48">
        <v>73.67994577718774</v>
      </c>
      <c r="X48" t="s">
        <v>77</v>
      </c>
    </row>
    <row r="49" spans="1:24" x14ac:dyDescent="0.2">
      <c r="A49" t="s">
        <v>13</v>
      </c>
      <c r="B49">
        <v>47</v>
      </c>
      <c r="C49">
        <v>78.14795907003807</v>
      </c>
      <c r="D49" t="s">
        <v>78</v>
      </c>
      <c r="E49" t="s">
        <v>14</v>
      </c>
      <c r="F49">
        <v>47</v>
      </c>
      <c r="G49">
        <v>78.14795907003807</v>
      </c>
      <c r="H49" t="s">
        <v>78</v>
      </c>
      <c r="I49" t="s">
        <v>14</v>
      </c>
      <c r="J49">
        <v>47</v>
      </c>
      <c r="K49">
        <v>78.14795907003807</v>
      </c>
      <c r="L49" t="s">
        <v>78</v>
      </c>
      <c r="M49" t="s">
        <v>14</v>
      </c>
      <c r="N49">
        <v>47</v>
      </c>
      <c r="O49">
        <v>78.14795907003807</v>
      </c>
      <c r="P49" t="s">
        <v>78</v>
      </c>
      <c r="Q49" t="s">
        <v>14</v>
      </c>
      <c r="R49">
        <v>47</v>
      </c>
      <c r="S49">
        <v>78.14795907003807</v>
      </c>
      <c r="T49" t="s">
        <v>78</v>
      </c>
      <c r="U49" t="s">
        <v>14</v>
      </c>
      <c r="V49">
        <v>47</v>
      </c>
      <c r="W49">
        <v>78.14795907003807</v>
      </c>
      <c r="X49" t="s">
        <v>78</v>
      </c>
    </row>
    <row r="50" spans="1:24" x14ac:dyDescent="0.2">
      <c r="A50" t="s">
        <v>13</v>
      </c>
      <c r="B50">
        <v>48</v>
      </c>
      <c r="C50">
        <v>80.238311028572681</v>
      </c>
      <c r="D50" t="s">
        <v>79</v>
      </c>
      <c r="E50" t="s">
        <v>14</v>
      </c>
      <c r="F50">
        <v>48</v>
      </c>
      <c r="G50">
        <v>80.238311028572681</v>
      </c>
      <c r="H50" t="s">
        <v>79</v>
      </c>
      <c r="I50" t="s">
        <v>14</v>
      </c>
      <c r="J50">
        <v>48</v>
      </c>
      <c r="K50">
        <v>80.238311028572681</v>
      </c>
      <c r="L50" t="s">
        <v>79</v>
      </c>
      <c r="M50" t="s">
        <v>14</v>
      </c>
      <c r="N50">
        <v>48</v>
      </c>
      <c r="O50">
        <v>80.238311028572681</v>
      </c>
      <c r="P50" t="s">
        <v>79</v>
      </c>
      <c r="Q50" t="s">
        <v>14</v>
      </c>
      <c r="R50">
        <v>48</v>
      </c>
      <c r="S50">
        <v>80.238311028572681</v>
      </c>
      <c r="T50" t="s">
        <v>79</v>
      </c>
      <c r="U50" t="s">
        <v>14</v>
      </c>
      <c r="V50">
        <v>48</v>
      </c>
      <c r="W50">
        <v>80.238311028572681</v>
      </c>
      <c r="X50" t="s">
        <v>79</v>
      </c>
    </row>
    <row r="51" spans="1:24" x14ac:dyDescent="0.2">
      <c r="A51" t="s">
        <v>13</v>
      </c>
      <c r="B51">
        <v>49</v>
      </c>
      <c r="C51">
        <v>79.524735595708137</v>
      </c>
      <c r="D51" t="s">
        <v>98</v>
      </c>
      <c r="E51" t="s">
        <v>14</v>
      </c>
      <c r="F51">
        <v>49</v>
      </c>
      <c r="G51">
        <v>79.524735595708137</v>
      </c>
      <c r="H51" t="s">
        <v>98</v>
      </c>
      <c r="I51" t="s">
        <v>14</v>
      </c>
      <c r="J51">
        <v>49</v>
      </c>
      <c r="K51">
        <v>79.524735595708137</v>
      </c>
      <c r="L51" t="s">
        <v>98</v>
      </c>
      <c r="M51" t="s">
        <v>14</v>
      </c>
      <c r="N51">
        <v>49</v>
      </c>
      <c r="O51">
        <v>79.524735595708137</v>
      </c>
      <c r="P51" t="s">
        <v>98</v>
      </c>
      <c r="Q51" t="s">
        <v>14</v>
      </c>
      <c r="R51">
        <v>49</v>
      </c>
      <c r="S51">
        <v>79.524735595708137</v>
      </c>
      <c r="T51" t="s">
        <v>80</v>
      </c>
      <c r="U51" t="s">
        <v>14</v>
      </c>
      <c r="V51">
        <v>49</v>
      </c>
      <c r="W51">
        <v>79.524735595708137</v>
      </c>
      <c r="X51" t="s">
        <v>80</v>
      </c>
    </row>
    <row r="52" spans="1:24" x14ac:dyDescent="0.2">
      <c r="A52" t="s">
        <v>13</v>
      </c>
      <c r="B52">
        <v>50</v>
      </c>
      <c r="C52">
        <v>83.310233119718902</v>
      </c>
      <c r="D52" t="s">
        <v>99</v>
      </c>
      <c r="E52" t="s">
        <v>14</v>
      </c>
      <c r="F52">
        <v>50</v>
      </c>
      <c r="G52">
        <v>83.310233119718902</v>
      </c>
      <c r="H52" t="s">
        <v>81</v>
      </c>
      <c r="I52" t="s">
        <v>14</v>
      </c>
      <c r="J52">
        <v>50</v>
      </c>
      <c r="K52">
        <v>83.310233119718902</v>
      </c>
      <c r="L52" t="s">
        <v>81</v>
      </c>
      <c r="M52" t="s">
        <v>14</v>
      </c>
      <c r="N52">
        <v>50</v>
      </c>
      <c r="O52">
        <v>83.310233119718902</v>
      </c>
      <c r="P52" t="s">
        <v>99</v>
      </c>
      <c r="Q52" t="s">
        <v>14</v>
      </c>
      <c r="R52">
        <v>50</v>
      </c>
      <c r="S52">
        <v>83.310233119718902</v>
      </c>
      <c r="T52" t="s">
        <v>81</v>
      </c>
      <c r="U52" t="s">
        <v>14</v>
      </c>
      <c r="V52">
        <v>50</v>
      </c>
      <c r="W52">
        <v>83.310233119718902</v>
      </c>
      <c r="X52" t="s">
        <v>81</v>
      </c>
    </row>
    <row r="53" spans="1:24" x14ac:dyDescent="0.2">
      <c r="A53" t="s">
        <v>13</v>
      </c>
      <c r="B53">
        <v>51</v>
      </c>
      <c r="C53">
        <v>86.030671035603262</v>
      </c>
      <c r="D53" t="s">
        <v>82</v>
      </c>
      <c r="E53" t="s">
        <v>14</v>
      </c>
      <c r="F53">
        <v>51</v>
      </c>
      <c r="G53">
        <v>86.030671035603262</v>
      </c>
      <c r="H53" t="s">
        <v>82</v>
      </c>
      <c r="I53" t="s">
        <v>14</v>
      </c>
      <c r="J53">
        <v>51</v>
      </c>
      <c r="K53">
        <v>86.030671035603262</v>
      </c>
      <c r="L53" t="s">
        <v>82</v>
      </c>
      <c r="M53" t="s">
        <v>14</v>
      </c>
      <c r="N53">
        <v>51</v>
      </c>
      <c r="O53">
        <v>86.030671035603262</v>
      </c>
      <c r="P53" t="s">
        <v>82</v>
      </c>
      <c r="Q53" t="s">
        <v>14</v>
      </c>
      <c r="R53">
        <v>51</v>
      </c>
      <c r="S53">
        <v>86.030671035603262</v>
      </c>
      <c r="T53" t="s">
        <v>82</v>
      </c>
      <c r="U53" t="s">
        <v>14</v>
      </c>
      <c r="V53">
        <v>51</v>
      </c>
      <c r="W53">
        <v>86.030671035603262</v>
      </c>
      <c r="X53" t="s">
        <v>82</v>
      </c>
    </row>
    <row r="54" spans="1:24" x14ac:dyDescent="0.2">
      <c r="A54" t="s">
        <v>13</v>
      </c>
      <c r="B54">
        <v>52</v>
      </c>
      <c r="C54">
        <v>88.053104750355246</v>
      </c>
      <c r="D54" t="s">
        <v>83</v>
      </c>
      <c r="E54" t="s">
        <v>14</v>
      </c>
      <c r="F54">
        <v>52</v>
      </c>
      <c r="G54">
        <v>88.053104750355246</v>
      </c>
      <c r="H54" t="s">
        <v>83</v>
      </c>
      <c r="I54" t="s">
        <v>14</v>
      </c>
      <c r="J54">
        <v>52</v>
      </c>
      <c r="K54">
        <v>88.053104750355246</v>
      </c>
      <c r="L54" t="s">
        <v>83</v>
      </c>
      <c r="M54" t="s">
        <v>14</v>
      </c>
      <c r="N54">
        <v>52</v>
      </c>
      <c r="O54">
        <v>88.053104750355246</v>
      </c>
      <c r="P54" t="s">
        <v>83</v>
      </c>
      <c r="Q54" t="s">
        <v>14</v>
      </c>
      <c r="R54">
        <v>52</v>
      </c>
      <c r="S54">
        <v>88.053104750355246</v>
      </c>
      <c r="T54" t="s">
        <v>83</v>
      </c>
      <c r="U54" t="s">
        <v>14</v>
      </c>
      <c r="V54">
        <v>52</v>
      </c>
      <c r="W54">
        <v>88.053104750355246</v>
      </c>
      <c r="X54" t="s">
        <v>83</v>
      </c>
    </row>
    <row r="56" spans="1:24" x14ac:dyDescent="0.2">
      <c r="A56" t="s">
        <v>13</v>
      </c>
      <c r="B56">
        <v>53</v>
      </c>
      <c r="C56">
        <f>C8-2.67966683206932</f>
        <v>13.761187464108549</v>
      </c>
      <c r="E56" t="s">
        <v>14</v>
      </c>
      <c r="F56">
        <v>53</v>
      </c>
      <c r="G56">
        <f>G7+3.45565508547709</f>
        <v>14.002290358652692</v>
      </c>
      <c r="I56" t="s">
        <v>15</v>
      </c>
      <c r="J56">
        <v>53</v>
      </c>
      <c r="K56">
        <v>1.0118703815325014</v>
      </c>
      <c r="M56" t="s">
        <v>16</v>
      </c>
      <c r="N56">
        <v>53</v>
      </c>
      <c r="O56">
        <v>0.2366665</v>
      </c>
      <c r="Q56" t="s">
        <v>17</v>
      </c>
      <c r="R56">
        <v>53</v>
      </c>
      <c r="S56">
        <v>2.0402793717424141</v>
      </c>
      <c r="U56" t="s">
        <v>18</v>
      </c>
      <c r="V56">
        <v>53</v>
      </c>
      <c r="W56">
        <v>3.3659934043186617</v>
      </c>
    </row>
    <row r="57" spans="1:24" x14ac:dyDescent="0.2">
      <c r="A57" t="s">
        <v>13</v>
      </c>
      <c r="B57">
        <v>54</v>
      </c>
      <c r="C57">
        <f>C14+1.31855316168088</f>
        <v>21.783946837944583</v>
      </c>
      <c r="E57" t="s">
        <v>14</v>
      </c>
      <c r="F57">
        <v>54</v>
      </c>
      <c r="G57">
        <f>G8+0.5206663</f>
        <v>16.961520596177866</v>
      </c>
      <c r="I57" t="s">
        <v>15</v>
      </c>
      <c r="J57">
        <v>54</v>
      </c>
      <c r="K57">
        <f>K7+2.23721832626596</f>
        <v>12.783853599441562</v>
      </c>
      <c r="M57" t="s">
        <v>16</v>
      </c>
      <c r="N57">
        <v>54</v>
      </c>
      <c r="O57">
        <f>O8-2.61406693317415</f>
        <v>13.826787363003717</v>
      </c>
      <c r="Q57" t="s">
        <v>17</v>
      </c>
      <c r="R57">
        <v>54</v>
      </c>
      <c r="S57">
        <f>S8-1.8435697532901</f>
        <v>14.597284542887767</v>
      </c>
      <c r="U57" t="s">
        <v>18</v>
      </c>
      <c r="V57">
        <v>54</v>
      </c>
      <c r="W57">
        <f>W8-1.80736365992061</f>
        <v>14.633490636257259</v>
      </c>
    </row>
    <row r="58" spans="1:24" x14ac:dyDescent="0.2">
      <c r="A58" t="s">
        <v>13</v>
      </c>
      <c r="B58">
        <v>55</v>
      </c>
      <c r="C58">
        <f>C14+0.846723811195126</f>
        <v>21.312117487458828</v>
      </c>
      <c r="E58" t="s">
        <v>14</v>
      </c>
      <c r="F58">
        <v>55</v>
      </c>
      <c r="G58">
        <f>G16+0.275998195324281</f>
        <v>33.460043990863838</v>
      </c>
      <c r="I58" t="s">
        <v>15</v>
      </c>
      <c r="J58">
        <v>55</v>
      </c>
      <c r="K58">
        <f>K10+1.4017371402501</f>
        <v>15.205579770606073</v>
      </c>
      <c r="M58" t="s">
        <v>16</v>
      </c>
      <c r="N58">
        <v>55</v>
      </c>
      <c r="O58">
        <f>O9+1.63214113742967</f>
        <v>20.589486259154278</v>
      </c>
      <c r="Q58" t="s">
        <v>17</v>
      </c>
      <c r="R58">
        <v>55</v>
      </c>
      <c r="S58">
        <f>S9+1.43256560779018</f>
        <v>20.389910729514789</v>
      </c>
      <c r="U58" t="s">
        <v>18</v>
      </c>
      <c r="V58">
        <v>55</v>
      </c>
      <c r="W58">
        <f>W14+1.67348487029686</f>
        <v>22.138878546560562</v>
      </c>
    </row>
    <row r="59" spans="1:24" x14ac:dyDescent="0.2">
      <c r="A59" t="s">
        <v>13</v>
      </c>
      <c r="B59">
        <v>56</v>
      </c>
      <c r="C59">
        <f>C18-1.21693536884926</f>
        <v>23.739694026881679</v>
      </c>
      <c r="E59" t="s">
        <v>14</v>
      </c>
      <c r="F59">
        <v>56</v>
      </c>
      <c r="G59">
        <f>G23-2.60720134828368</f>
        <v>42.504236199698937</v>
      </c>
      <c r="I59" t="s">
        <v>15</v>
      </c>
      <c r="J59">
        <v>56</v>
      </c>
      <c r="K59">
        <f>K14+1.37999097662141</f>
        <v>21.845384652885112</v>
      </c>
      <c r="M59" t="s">
        <v>16</v>
      </c>
      <c r="N59">
        <v>56</v>
      </c>
      <c r="O59">
        <f>O16+2.83091124734767</f>
        <v>36.014957042887225</v>
      </c>
      <c r="Q59" t="s">
        <v>17</v>
      </c>
      <c r="R59">
        <v>56</v>
      </c>
      <c r="S59">
        <f>S16+3.54118554208777</f>
        <v>36.725231337627321</v>
      </c>
      <c r="U59" t="s">
        <v>18</v>
      </c>
      <c r="V59">
        <v>56</v>
      </c>
      <c r="W59">
        <f>W22+3.01818299092912</f>
        <v>43.200576096983923</v>
      </c>
    </row>
    <row r="60" spans="1:24" x14ac:dyDescent="0.2">
      <c r="A60" t="s">
        <v>13</v>
      </c>
      <c r="B60">
        <v>57</v>
      </c>
      <c r="C60">
        <f>C16-1.1458178717796</f>
        <v>32.038227923759955</v>
      </c>
      <c r="E60" t="s">
        <v>14</v>
      </c>
      <c r="F60">
        <v>57</v>
      </c>
      <c r="G60">
        <f>G23+0.880450274550437</f>
        <v>45.991887822533052</v>
      </c>
      <c r="I60" t="s">
        <v>15</v>
      </c>
      <c r="J60">
        <v>57</v>
      </c>
      <c r="K60">
        <f>K16+0.853313200934598</f>
        <v>34.037358996474154</v>
      </c>
      <c r="M60" t="s">
        <v>16</v>
      </c>
      <c r="N60">
        <v>57</v>
      </c>
      <c r="O60">
        <f>O27-3.27558747898666</f>
        <v>46.726777275032518</v>
      </c>
      <c r="Q60" t="s">
        <v>17</v>
      </c>
      <c r="R60">
        <v>57</v>
      </c>
      <c r="S60">
        <f>S22+2.70131769288892</f>
        <v>42.883710798943724</v>
      </c>
      <c r="U60" t="s">
        <v>18</v>
      </c>
      <c r="V60">
        <v>57</v>
      </c>
      <c r="W60">
        <f>W23+2.76804866578609</f>
        <v>47.879486213768708</v>
      </c>
    </row>
    <row r="61" spans="1:24" x14ac:dyDescent="0.2">
      <c r="A61" t="s">
        <v>13</v>
      </c>
      <c r="B61">
        <v>58</v>
      </c>
      <c r="C61">
        <f>C16+4.24550941220486</f>
        <v>37.429555207744414</v>
      </c>
      <c r="E61" t="s">
        <v>14</v>
      </c>
      <c r="F61">
        <v>58</v>
      </c>
      <c r="G61">
        <f>G25+0.943109321176146</f>
        <v>49.22564871303242</v>
      </c>
      <c r="I61" t="s">
        <v>15</v>
      </c>
      <c r="J61">
        <v>58</v>
      </c>
      <c r="K61">
        <f>K23-1.80115490347519</f>
        <v>43.310282644507431</v>
      </c>
      <c r="M61" t="s">
        <v>16</v>
      </c>
      <c r="N61">
        <v>58</v>
      </c>
      <c r="O61">
        <f>O27-1.70990522602905</f>
        <v>48.292459527990125</v>
      </c>
      <c r="Q61" t="s">
        <v>17</v>
      </c>
      <c r="R61">
        <v>58</v>
      </c>
      <c r="S61">
        <f>S23+1.285863784077</f>
        <v>46.397301332059619</v>
      </c>
      <c r="U61" t="s">
        <v>18</v>
      </c>
      <c r="V61">
        <v>58</v>
      </c>
      <c r="W61">
        <f>W27+0.89308291823595</f>
        <v>50.895447672255123</v>
      </c>
    </row>
    <row r="62" spans="1:24" x14ac:dyDescent="0.2">
      <c r="A62" t="s">
        <v>13</v>
      </c>
      <c r="B62">
        <v>59</v>
      </c>
      <c r="C62">
        <f>C23-1.90277511094881</f>
        <v>43.208662437033809</v>
      </c>
      <c r="E62" t="s">
        <v>14</v>
      </c>
      <c r="F62">
        <v>59</v>
      </c>
      <c r="G62">
        <f>G28-0.344591625422282</f>
        <v>52.727123577221249</v>
      </c>
      <c r="I62" t="s">
        <v>15</v>
      </c>
      <c r="J62">
        <v>59</v>
      </c>
      <c r="K62">
        <f>K23+1.22793199625344</f>
        <v>46.339369544236057</v>
      </c>
      <c r="M62" t="s">
        <v>16</v>
      </c>
      <c r="N62">
        <v>59</v>
      </c>
      <c r="O62">
        <f>O31+0.299362074344096</f>
        <v>56.354063855568931</v>
      </c>
      <c r="Q62" t="s">
        <v>17</v>
      </c>
      <c r="R62">
        <v>59</v>
      </c>
      <c r="S62">
        <f>S25+0.783505528478172</f>
        <v>49.066044920334448</v>
      </c>
      <c r="U62" t="s">
        <v>18</v>
      </c>
      <c r="V62">
        <v>59</v>
      </c>
      <c r="W62">
        <f>W31-0.958426277000427</f>
        <v>55.096275504224408</v>
      </c>
    </row>
    <row r="63" spans="1:24" x14ac:dyDescent="0.2">
      <c r="A63" t="s">
        <v>13</v>
      </c>
      <c r="B63">
        <v>60</v>
      </c>
      <c r="C63">
        <f>C25-1.4073201836749</f>
        <v>46.875219208181377</v>
      </c>
      <c r="E63" t="s">
        <v>14</v>
      </c>
      <c r="F63">
        <v>60</v>
      </c>
      <c r="G63">
        <f>G30-1.33291783020926</f>
        <v>53.400983589707181</v>
      </c>
      <c r="I63" t="s">
        <v>15</v>
      </c>
      <c r="J63">
        <v>60</v>
      </c>
      <c r="K63">
        <f>K26-1.17096117305429</f>
        <v>48.569984507918953</v>
      </c>
      <c r="M63" t="s">
        <v>16</v>
      </c>
      <c r="N63">
        <v>60</v>
      </c>
      <c r="O63">
        <f>O38-1.4073201836749</f>
        <v>63.701737450311924</v>
      </c>
      <c r="Q63" t="s">
        <v>17</v>
      </c>
      <c r="R63">
        <v>60</v>
      </c>
      <c r="S63">
        <f>S27-0.770530298921366</f>
        <v>49.231834455097811</v>
      </c>
      <c r="U63" t="s">
        <v>18</v>
      </c>
      <c r="V63">
        <v>60</v>
      </c>
      <c r="W63">
        <f>W32+1.90395220670689</f>
        <v>61.125160543409308</v>
      </c>
    </row>
    <row r="64" spans="1:24" x14ac:dyDescent="0.2">
      <c r="A64" t="s">
        <v>13</v>
      </c>
      <c r="B64">
        <v>61</v>
      </c>
      <c r="C64">
        <f>C25-0.317521429198172</f>
        <v>47.965017962658102</v>
      </c>
      <c r="E64" t="s">
        <v>14</v>
      </c>
      <c r="F64">
        <v>61</v>
      </c>
      <c r="G64">
        <f>G31+0.722511467252507</f>
        <v>56.777213248477345</v>
      </c>
      <c r="I64" t="s">
        <v>15</v>
      </c>
      <c r="J64">
        <v>61</v>
      </c>
      <c r="K64">
        <f>K27-0.30308100046768</f>
        <v>49.699283753551498</v>
      </c>
      <c r="M64" t="s">
        <v>16</v>
      </c>
      <c r="N64">
        <v>61</v>
      </c>
      <c r="O64">
        <f>O46-0.133878789623749</f>
        <v>73.126564454717894</v>
      </c>
      <c r="Q64" t="s">
        <v>17</v>
      </c>
      <c r="R64">
        <v>61</v>
      </c>
      <c r="S64">
        <f>S28+0.57583444735073</f>
        <v>53.647549649994261</v>
      </c>
      <c r="U64" t="s">
        <v>18</v>
      </c>
      <c r="V64">
        <v>61</v>
      </c>
      <c r="W64">
        <f>W40-1.24963497804612</f>
        <v>64.512878607271062</v>
      </c>
    </row>
    <row r="65" spans="1:23" x14ac:dyDescent="0.2">
      <c r="A65" t="s">
        <v>13</v>
      </c>
      <c r="B65">
        <v>62</v>
      </c>
      <c r="C65">
        <f>C27+0.2366665</f>
        <v>50.239031254019174</v>
      </c>
      <c r="E65" t="s">
        <v>14</v>
      </c>
      <c r="F65">
        <v>62</v>
      </c>
      <c r="G65">
        <f>G38-2.08481560346391</f>
        <v>63.024242030522913</v>
      </c>
      <c r="I65" t="s">
        <v>15</v>
      </c>
      <c r="J65">
        <v>62</v>
      </c>
      <c r="K65">
        <f>K31+0.677709719734379</f>
        <v>56.732411500959216</v>
      </c>
      <c r="M65" t="s">
        <v>16</v>
      </c>
      <c r="N65">
        <v>62</v>
      </c>
      <c r="O65">
        <f>O47+0.975800977545242</f>
        <v>76.442269783143104</v>
      </c>
      <c r="Q65" t="s">
        <v>17</v>
      </c>
      <c r="R65">
        <v>62</v>
      </c>
      <c r="S65">
        <f>S30-1.29194766156491</f>
        <v>53.441953758351531</v>
      </c>
      <c r="U65" t="s">
        <v>18</v>
      </c>
      <c r="V65">
        <v>62</v>
      </c>
      <c r="W65">
        <f>W42+2.04904538148374</f>
        <v>70.983817128785205</v>
      </c>
    </row>
    <row r="66" spans="1:23" x14ac:dyDescent="0.2">
      <c r="A66" t="s">
        <v>13</v>
      </c>
      <c r="B66">
        <v>63</v>
      </c>
      <c r="C66">
        <f>C30-0.787783115471847</f>
        <v>53.946118304444596</v>
      </c>
      <c r="E66" t="s">
        <v>14</v>
      </c>
      <c r="F66">
        <v>63</v>
      </c>
      <c r="G66">
        <f>G48+0.275998195324281</f>
        <v>73.955943972512017</v>
      </c>
      <c r="I66" t="s">
        <v>15</v>
      </c>
      <c r="J66">
        <v>63</v>
      </c>
      <c r="K66">
        <f>K31+0.919046443827258</f>
        <v>56.973748225052091</v>
      </c>
      <c r="M66" t="s">
        <v>16</v>
      </c>
      <c r="N66">
        <v>63</v>
      </c>
      <c r="O66">
        <f>O49-0.853313200934598</f>
        <v>77.294645869103476</v>
      </c>
      <c r="Q66" t="s">
        <v>17</v>
      </c>
      <c r="R66">
        <v>63</v>
      </c>
      <c r="S66">
        <f>S31+0.636804423107354</f>
        <v>56.691506204332192</v>
      </c>
      <c r="U66" t="s">
        <v>18</v>
      </c>
      <c r="V66">
        <v>63</v>
      </c>
      <c r="W66">
        <f>W49-1.69344762239025</f>
        <v>76.454511447647818</v>
      </c>
    </row>
    <row r="67" spans="1:23" x14ac:dyDescent="0.2">
      <c r="A67" t="s">
        <v>13</v>
      </c>
      <c r="B67">
        <v>64</v>
      </c>
      <c r="C67">
        <f>C32+2.143106306795</f>
        <v>61.364314643497416</v>
      </c>
      <c r="E67" t="s">
        <v>14</v>
      </c>
      <c r="F67">
        <v>64</v>
      </c>
      <c r="G67">
        <f>G47+0.606162000935361</f>
        <v>76.072630806533212</v>
      </c>
      <c r="I67" t="s">
        <v>15</v>
      </c>
      <c r="J67">
        <v>64</v>
      </c>
      <c r="K67">
        <f>K38-1.70990522602905</f>
        <v>63.399152407957772</v>
      </c>
      <c r="M67" t="s">
        <v>16</v>
      </c>
      <c r="N67">
        <v>64</v>
      </c>
      <c r="O67">
        <f>O50-0.6626662</f>
        <v>79.575644828572678</v>
      </c>
      <c r="Q67" t="s">
        <v>17</v>
      </c>
      <c r="R67">
        <v>64</v>
      </c>
      <c r="S67">
        <f>S32+2.00929719120387</f>
        <v>61.230505527906288</v>
      </c>
      <c r="U67" t="s">
        <v>18</v>
      </c>
      <c r="V67">
        <v>64</v>
      </c>
      <c r="W67">
        <f>W50-0.6626662</f>
        <v>79.575644828572678</v>
      </c>
    </row>
    <row r="68" spans="1:23" x14ac:dyDescent="0.2">
      <c r="A68" t="s">
        <v>13</v>
      </c>
      <c r="B68">
        <v>65</v>
      </c>
      <c r="C68">
        <f>C47+0.571930439981944</f>
        <v>76.038399245579797</v>
      </c>
      <c r="E68" t="s">
        <v>14</v>
      </c>
      <c r="F68">
        <v>65</v>
      </c>
      <c r="G68">
        <f>G50-0.988348320156431</f>
        <v>79.249962708416248</v>
      </c>
      <c r="I68" t="s">
        <v>15</v>
      </c>
      <c r="J68">
        <v>65</v>
      </c>
      <c r="K68">
        <f>K46-0.8519994</f>
        <v>72.408443844341647</v>
      </c>
      <c r="Q68" t="s">
        <v>17</v>
      </c>
      <c r="R68">
        <v>65</v>
      </c>
      <c r="S68">
        <f>S40-4.1185265694125</f>
        <v>61.643987015904678</v>
      </c>
    </row>
    <row r="69" spans="1:23" x14ac:dyDescent="0.2">
      <c r="A69" t="s">
        <v>13</v>
      </c>
      <c r="B69">
        <v>66</v>
      </c>
      <c r="C69">
        <f>C50+0.390320391018097</f>
        <v>80.628631419590775</v>
      </c>
      <c r="E69" t="s">
        <v>14</v>
      </c>
      <c r="F69">
        <v>66</v>
      </c>
      <c r="G69">
        <f>G54-0.643802484031127</f>
        <v>87.409302266324119</v>
      </c>
      <c r="I69" t="s">
        <v>15</v>
      </c>
      <c r="J69">
        <v>66</v>
      </c>
      <c r="K69">
        <f>K47+0.803272737742493</f>
        <v>76.269741543340345</v>
      </c>
      <c r="Q69" t="s">
        <v>17</v>
      </c>
      <c r="R69">
        <v>66</v>
      </c>
      <c r="S69">
        <f>S45-0.904301426762587</f>
        <v>69.628523695556751</v>
      </c>
    </row>
    <row r="70" spans="1:23" x14ac:dyDescent="0.2">
      <c r="I70" t="s">
        <v>15</v>
      </c>
      <c r="J70">
        <v>67</v>
      </c>
      <c r="K70">
        <f>K50-0.868923882947137</f>
        <v>79.369387145625538</v>
      </c>
      <c r="Q70" t="s">
        <v>17</v>
      </c>
      <c r="R70">
        <v>67</v>
      </c>
      <c r="S70">
        <f>S49-1.94297286954287</f>
        <v>76.204986200495199</v>
      </c>
    </row>
    <row r="71" spans="1:23" x14ac:dyDescent="0.2">
      <c r="Q71" t="s">
        <v>17</v>
      </c>
      <c r="R71">
        <v>68</v>
      </c>
      <c r="S71">
        <f>S49-0.503159880797913</f>
        <v>77.64479918924016</v>
      </c>
    </row>
    <row r="72" spans="1:23" x14ac:dyDescent="0.2">
      <c r="Q72" t="s">
        <v>17</v>
      </c>
      <c r="R72">
        <v>69</v>
      </c>
      <c r="S72">
        <f>S50-1.00409092217812</f>
        <v>79.234220106394559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50"/>
  <sheetViews>
    <sheetView tabSelected="1" zoomScale="70" zoomScaleNormal="70" workbookViewId="0">
      <selection activeCell="A2" sqref="A2:XFD2"/>
    </sheetView>
  </sheetViews>
  <sheetFormatPr baseColWidth="10" defaultColWidth="8.83203125" defaultRowHeight="15" x14ac:dyDescent="0.2"/>
  <cols>
    <col min="1" max="1" width="57.1640625" bestFit="1" customWidth="1"/>
  </cols>
  <sheetData>
    <row r="1" spans="1:24" x14ac:dyDescent="0.2">
      <c r="A1" t="s">
        <v>1</v>
      </c>
    </row>
    <row r="3" spans="1:24" x14ac:dyDescent="0.2">
      <c r="A3" t="s">
        <v>19</v>
      </c>
      <c r="B3">
        <v>1</v>
      </c>
      <c r="C3">
        <v>0</v>
      </c>
      <c r="D3" t="s">
        <v>32</v>
      </c>
      <c r="E3" t="s">
        <v>19</v>
      </c>
      <c r="F3">
        <v>1</v>
      </c>
      <c r="G3">
        <v>0</v>
      </c>
      <c r="H3" t="s">
        <v>32</v>
      </c>
      <c r="I3" t="s">
        <v>19</v>
      </c>
      <c r="J3">
        <v>1</v>
      </c>
      <c r="K3">
        <v>0</v>
      </c>
      <c r="L3" t="s">
        <v>32</v>
      </c>
      <c r="M3" t="s">
        <v>19</v>
      </c>
      <c r="N3">
        <v>1</v>
      </c>
      <c r="O3">
        <v>0</v>
      </c>
      <c r="P3" t="s">
        <v>32</v>
      </c>
      <c r="Q3" t="s">
        <v>19</v>
      </c>
      <c r="R3">
        <v>1</v>
      </c>
      <c r="S3">
        <v>0</v>
      </c>
      <c r="T3" t="s">
        <v>32</v>
      </c>
      <c r="U3" t="s">
        <v>19</v>
      </c>
      <c r="V3">
        <v>1</v>
      </c>
      <c r="W3">
        <v>0</v>
      </c>
      <c r="X3" t="s">
        <v>32</v>
      </c>
    </row>
    <row r="4" spans="1:24" x14ac:dyDescent="0.2">
      <c r="A4" t="s">
        <v>19</v>
      </c>
      <c r="B4">
        <v>2</v>
      </c>
      <c r="C4">
        <v>0.4233619055975632</v>
      </c>
      <c r="D4" t="s">
        <v>124</v>
      </c>
      <c r="E4" t="s">
        <v>19</v>
      </c>
      <c r="F4">
        <v>2</v>
      </c>
      <c r="G4">
        <v>0.4233619055975632</v>
      </c>
      <c r="H4" t="s">
        <v>124</v>
      </c>
      <c r="I4" t="s">
        <v>19</v>
      </c>
      <c r="J4">
        <v>2</v>
      </c>
      <c r="K4">
        <v>0.4233619055975632</v>
      </c>
      <c r="L4" t="s">
        <v>33</v>
      </c>
      <c r="M4" t="s">
        <v>19</v>
      </c>
      <c r="N4">
        <v>2</v>
      </c>
      <c r="O4">
        <v>0.4233619055975632</v>
      </c>
      <c r="P4" t="s">
        <v>33</v>
      </c>
      <c r="Q4" t="s">
        <v>19</v>
      </c>
      <c r="R4">
        <v>2</v>
      </c>
      <c r="S4">
        <v>0.4233619055975632</v>
      </c>
      <c r="T4" t="s">
        <v>33</v>
      </c>
      <c r="U4" t="s">
        <v>19</v>
      </c>
      <c r="V4">
        <v>2</v>
      </c>
      <c r="W4">
        <v>0.4233619055975632</v>
      </c>
      <c r="X4" t="s">
        <v>124</v>
      </c>
    </row>
    <row r="5" spans="1:24" x14ac:dyDescent="0.2">
      <c r="A5" t="s">
        <v>19</v>
      </c>
      <c r="B5">
        <v>3</v>
      </c>
      <c r="C5">
        <v>2.4181711610229129</v>
      </c>
      <c r="D5" t="s">
        <v>136</v>
      </c>
      <c r="E5" t="s">
        <v>19</v>
      </c>
      <c r="F5">
        <v>3</v>
      </c>
      <c r="G5">
        <v>2.4181711610229129</v>
      </c>
      <c r="H5" t="s">
        <v>136</v>
      </c>
      <c r="I5" t="s">
        <v>19</v>
      </c>
      <c r="J5">
        <v>3</v>
      </c>
      <c r="K5">
        <v>2.4181711610229129</v>
      </c>
      <c r="L5" t="s">
        <v>136</v>
      </c>
      <c r="M5" t="s">
        <v>19</v>
      </c>
      <c r="N5">
        <v>3</v>
      </c>
      <c r="O5">
        <v>2.4181711610229129</v>
      </c>
      <c r="P5" t="s">
        <v>136</v>
      </c>
      <c r="Q5" t="s">
        <v>19</v>
      </c>
      <c r="R5">
        <v>3</v>
      </c>
      <c r="S5">
        <v>2.4181711610229129</v>
      </c>
      <c r="T5" t="s">
        <v>136</v>
      </c>
      <c r="U5" t="s">
        <v>19</v>
      </c>
      <c r="V5">
        <v>3</v>
      </c>
      <c r="W5">
        <v>2.4181711610229129</v>
      </c>
      <c r="X5" t="s">
        <v>34</v>
      </c>
    </row>
    <row r="6" spans="1:24" x14ac:dyDescent="0.2">
      <c r="A6" t="s">
        <v>19</v>
      </c>
      <c r="B6">
        <v>4</v>
      </c>
      <c r="C6">
        <v>7.5414125098987199</v>
      </c>
      <c r="D6" t="s">
        <v>35</v>
      </c>
      <c r="E6" t="s">
        <v>19</v>
      </c>
      <c r="F6">
        <v>4</v>
      </c>
      <c r="G6">
        <v>7.5414125098987199</v>
      </c>
      <c r="H6" t="s">
        <v>35</v>
      </c>
      <c r="I6" t="s">
        <v>19</v>
      </c>
      <c r="J6">
        <v>4</v>
      </c>
      <c r="K6">
        <v>7.5414125098987199</v>
      </c>
      <c r="L6" t="s">
        <v>35</v>
      </c>
      <c r="M6" t="s">
        <v>19</v>
      </c>
      <c r="N6">
        <v>4</v>
      </c>
      <c r="O6">
        <v>7.5414125098987199</v>
      </c>
      <c r="P6" t="s">
        <v>35</v>
      </c>
      <c r="Q6" t="s">
        <v>19</v>
      </c>
      <c r="R6">
        <v>4</v>
      </c>
      <c r="S6">
        <v>7.5414125098987199</v>
      </c>
      <c r="T6" t="s">
        <v>35</v>
      </c>
      <c r="U6" t="s">
        <v>19</v>
      </c>
      <c r="V6">
        <v>4</v>
      </c>
      <c r="W6">
        <v>7.5414125098987199</v>
      </c>
      <c r="X6" t="s">
        <v>35</v>
      </c>
    </row>
    <row r="7" spans="1:24" x14ac:dyDescent="0.2">
      <c r="A7" t="s">
        <v>19</v>
      </c>
      <c r="B7">
        <v>5</v>
      </c>
      <c r="C7">
        <v>12.174111446328105</v>
      </c>
      <c r="D7" t="s">
        <v>36</v>
      </c>
      <c r="E7" t="s">
        <v>19</v>
      </c>
      <c r="F7">
        <v>5</v>
      </c>
      <c r="G7">
        <v>12.174111446328105</v>
      </c>
      <c r="H7" t="s">
        <v>36</v>
      </c>
      <c r="I7" t="s">
        <v>19</v>
      </c>
      <c r="J7">
        <v>5</v>
      </c>
      <c r="K7">
        <v>12.174111446328105</v>
      </c>
      <c r="L7" t="s">
        <v>36</v>
      </c>
      <c r="M7" t="s">
        <v>19</v>
      </c>
      <c r="N7">
        <v>5</v>
      </c>
      <c r="O7">
        <v>12.174111446328105</v>
      </c>
      <c r="P7" t="s">
        <v>36</v>
      </c>
      <c r="Q7" t="s">
        <v>19</v>
      </c>
      <c r="R7">
        <v>5</v>
      </c>
      <c r="S7">
        <v>12.174111446328105</v>
      </c>
      <c r="T7" t="s">
        <v>36</v>
      </c>
      <c r="U7" t="s">
        <v>19</v>
      </c>
      <c r="V7">
        <v>5</v>
      </c>
      <c r="W7">
        <v>12.174111446328105</v>
      </c>
      <c r="X7" t="s">
        <v>36</v>
      </c>
    </row>
    <row r="8" spans="1:24" x14ac:dyDescent="0.2">
      <c r="A8" t="s">
        <v>19</v>
      </c>
      <c r="B8">
        <v>6</v>
      </c>
      <c r="C8">
        <v>11.639676066720341</v>
      </c>
      <c r="D8" t="s">
        <v>37</v>
      </c>
      <c r="E8" t="s">
        <v>19</v>
      </c>
      <c r="F8">
        <v>6</v>
      </c>
      <c r="G8">
        <v>11.639676066720341</v>
      </c>
      <c r="H8" t="s">
        <v>37</v>
      </c>
      <c r="I8" t="s">
        <v>19</v>
      </c>
      <c r="J8">
        <v>6</v>
      </c>
      <c r="K8">
        <v>11.639676066720341</v>
      </c>
      <c r="L8" t="s">
        <v>37</v>
      </c>
      <c r="M8" t="s">
        <v>19</v>
      </c>
      <c r="N8">
        <v>6</v>
      </c>
      <c r="O8">
        <v>11.639676066720341</v>
      </c>
      <c r="P8" t="s">
        <v>37</v>
      </c>
      <c r="Q8" t="s">
        <v>19</v>
      </c>
      <c r="R8">
        <v>6</v>
      </c>
      <c r="S8">
        <v>11.639676066720341</v>
      </c>
      <c r="T8" t="s">
        <v>37</v>
      </c>
      <c r="U8" t="s">
        <v>19</v>
      </c>
      <c r="V8">
        <v>6</v>
      </c>
      <c r="W8">
        <v>11.639676066720341</v>
      </c>
      <c r="X8" t="s">
        <v>37</v>
      </c>
    </row>
    <row r="9" spans="1:24" x14ac:dyDescent="0.2">
      <c r="A9" t="s">
        <v>19</v>
      </c>
      <c r="B9">
        <v>7</v>
      </c>
      <c r="C9">
        <v>14.714354443064423</v>
      </c>
      <c r="D9" t="s">
        <v>38</v>
      </c>
      <c r="E9" t="s">
        <v>19</v>
      </c>
      <c r="F9">
        <v>7</v>
      </c>
      <c r="G9">
        <v>14.714354443064423</v>
      </c>
      <c r="H9" t="s">
        <v>38</v>
      </c>
      <c r="I9" t="s">
        <v>19</v>
      </c>
      <c r="J9">
        <v>7</v>
      </c>
      <c r="K9">
        <v>14.714354443064423</v>
      </c>
      <c r="L9" t="s">
        <v>38</v>
      </c>
      <c r="M9" t="s">
        <v>19</v>
      </c>
      <c r="N9">
        <v>7</v>
      </c>
      <c r="O9">
        <v>14.714354443064423</v>
      </c>
      <c r="P9" t="s">
        <v>38</v>
      </c>
      <c r="Q9" t="s">
        <v>19</v>
      </c>
      <c r="R9">
        <v>7</v>
      </c>
      <c r="S9">
        <v>14.714354443064423</v>
      </c>
      <c r="T9" t="s">
        <v>38</v>
      </c>
      <c r="U9" t="s">
        <v>19</v>
      </c>
      <c r="V9">
        <v>7</v>
      </c>
      <c r="W9">
        <v>14.714354443064423</v>
      </c>
      <c r="X9" t="s">
        <v>38</v>
      </c>
    </row>
    <row r="10" spans="1:24" x14ac:dyDescent="0.2">
      <c r="A10" t="s">
        <v>19</v>
      </c>
      <c r="B10">
        <v>8</v>
      </c>
      <c r="C10">
        <v>15.877434058088896</v>
      </c>
      <c r="D10" t="s">
        <v>39</v>
      </c>
      <c r="E10" t="s">
        <v>19</v>
      </c>
      <c r="F10">
        <v>8</v>
      </c>
      <c r="G10">
        <v>15.877434058088896</v>
      </c>
      <c r="H10" t="s">
        <v>39</v>
      </c>
      <c r="I10" t="s">
        <v>19</v>
      </c>
      <c r="J10">
        <v>8</v>
      </c>
      <c r="K10">
        <v>15.877434058088896</v>
      </c>
      <c r="L10" t="s">
        <v>39</v>
      </c>
      <c r="M10" t="s">
        <v>19</v>
      </c>
      <c r="N10">
        <v>8</v>
      </c>
      <c r="O10">
        <v>15.877434058088896</v>
      </c>
      <c r="P10" t="s">
        <v>39</v>
      </c>
      <c r="Q10" t="s">
        <v>19</v>
      </c>
      <c r="R10">
        <v>8</v>
      </c>
      <c r="S10">
        <v>15.877434058088896</v>
      </c>
      <c r="T10" t="s">
        <v>126</v>
      </c>
      <c r="U10" t="s">
        <v>19</v>
      </c>
      <c r="V10">
        <v>8</v>
      </c>
      <c r="W10">
        <v>15.877434058088896</v>
      </c>
      <c r="X10" t="s">
        <v>126</v>
      </c>
    </row>
    <row r="11" spans="1:24" x14ac:dyDescent="0.2">
      <c r="A11" t="s">
        <v>19</v>
      </c>
      <c r="B11">
        <v>9</v>
      </c>
      <c r="C11">
        <v>15.491351450323375</v>
      </c>
      <c r="D11" t="s">
        <v>40</v>
      </c>
      <c r="E11" t="s">
        <v>19</v>
      </c>
      <c r="F11">
        <v>9</v>
      </c>
      <c r="G11">
        <v>15.491351450323375</v>
      </c>
      <c r="H11" t="s">
        <v>91</v>
      </c>
      <c r="I11" t="s">
        <v>19</v>
      </c>
      <c r="J11">
        <v>9</v>
      </c>
      <c r="K11">
        <v>15.491351450323375</v>
      </c>
      <c r="L11" t="s">
        <v>40</v>
      </c>
      <c r="M11" t="s">
        <v>19</v>
      </c>
      <c r="N11">
        <v>9</v>
      </c>
      <c r="O11">
        <v>15.491351450323375</v>
      </c>
      <c r="P11" t="s">
        <v>40</v>
      </c>
      <c r="Q11" t="s">
        <v>19</v>
      </c>
      <c r="R11">
        <v>9</v>
      </c>
      <c r="S11">
        <v>15.491351450323375</v>
      </c>
      <c r="T11" t="s">
        <v>40</v>
      </c>
      <c r="U11" t="s">
        <v>19</v>
      </c>
      <c r="V11">
        <v>9</v>
      </c>
      <c r="W11">
        <v>15.491351450323375</v>
      </c>
      <c r="X11" t="s">
        <v>40</v>
      </c>
    </row>
    <row r="12" spans="1:24" x14ac:dyDescent="0.2">
      <c r="A12" t="s">
        <v>19</v>
      </c>
      <c r="B12">
        <v>10</v>
      </c>
      <c r="C12">
        <v>10.410717730007809</v>
      </c>
      <c r="D12" t="s">
        <v>41</v>
      </c>
      <c r="E12" t="s">
        <v>19</v>
      </c>
      <c r="F12">
        <v>10</v>
      </c>
      <c r="G12">
        <v>10.410717730007809</v>
      </c>
      <c r="H12" t="s">
        <v>41</v>
      </c>
      <c r="I12" t="s">
        <v>19</v>
      </c>
      <c r="J12">
        <v>10</v>
      </c>
      <c r="K12">
        <v>10.410717730007809</v>
      </c>
      <c r="L12" t="s">
        <v>41</v>
      </c>
      <c r="M12" t="s">
        <v>19</v>
      </c>
      <c r="N12">
        <v>10</v>
      </c>
      <c r="O12">
        <v>10.410717730007809</v>
      </c>
      <c r="P12" t="s">
        <v>41</v>
      </c>
      <c r="Q12" t="s">
        <v>19</v>
      </c>
      <c r="R12">
        <v>10</v>
      </c>
      <c r="S12">
        <v>10.410717730007809</v>
      </c>
      <c r="T12" t="s">
        <v>41</v>
      </c>
      <c r="U12" t="s">
        <v>19</v>
      </c>
      <c r="V12">
        <v>10</v>
      </c>
      <c r="W12">
        <v>10.410717730007809</v>
      </c>
      <c r="X12" t="s">
        <v>41</v>
      </c>
    </row>
    <row r="13" spans="1:24" x14ac:dyDescent="0.2">
      <c r="A13" t="s">
        <v>19</v>
      </c>
      <c r="B13">
        <v>11</v>
      </c>
      <c r="C13">
        <v>12.880480467648006</v>
      </c>
      <c r="D13" t="s">
        <v>107</v>
      </c>
      <c r="E13" t="s">
        <v>19</v>
      </c>
      <c r="F13">
        <v>11</v>
      </c>
      <c r="G13">
        <v>12.880480467648006</v>
      </c>
      <c r="H13" t="s">
        <v>107</v>
      </c>
      <c r="I13" t="s">
        <v>19</v>
      </c>
      <c r="J13">
        <v>11</v>
      </c>
      <c r="K13">
        <v>12.880480467648006</v>
      </c>
      <c r="L13" t="s">
        <v>107</v>
      </c>
      <c r="M13" t="s">
        <v>19</v>
      </c>
      <c r="N13">
        <v>11</v>
      </c>
      <c r="O13">
        <v>12.880480467648006</v>
      </c>
      <c r="P13" t="s">
        <v>107</v>
      </c>
      <c r="Q13" t="s">
        <v>19</v>
      </c>
      <c r="R13">
        <v>11</v>
      </c>
      <c r="S13">
        <v>12.880480467648006</v>
      </c>
      <c r="T13" t="s">
        <v>107</v>
      </c>
      <c r="U13" t="s">
        <v>19</v>
      </c>
      <c r="V13">
        <v>11</v>
      </c>
      <c r="W13">
        <v>12.880480467648006</v>
      </c>
      <c r="X13" t="s">
        <v>107</v>
      </c>
    </row>
    <row r="14" spans="1:24" x14ac:dyDescent="0.2">
      <c r="A14" t="s">
        <v>19</v>
      </c>
      <c r="B14">
        <v>12</v>
      </c>
      <c r="C14">
        <v>13.151030203668682</v>
      </c>
      <c r="D14" t="s">
        <v>121</v>
      </c>
      <c r="E14" t="s">
        <v>19</v>
      </c>
      <c r="F14">
        <v>12</v>
      </c>
      <c r="G14">
        <v>13.151030203668682</v>
      </c>
      <c r="H14" t="s">
        <v>121</v>
      </c>
      <c r="I14" t="s">
        <v>19</v>
      </c>
      <c r="J14">
        <v>12</v>
      </c>
      <c r="K14">
        <v>13.151030203668682</v>
      </c>
      <c r="L14" t="s">
        <v>43</v>
      </c>
      <c r="M14" t="s">
        <v>19</v>
      </c>
      <c r="N14">
        <v>12</v>
      </c>
      <c r="O14">
        <v>13.151030203668682</v>
      </c>
      <c r="P14" t="s">
        <v>43</v>
      </c>
      <c r="Q14" t="s">
        <v>19</v>
      </c>
      <c r="R14">
        <v>12</v>
      </c>
      <c r="S14">
        <v>13.151030203668682</v>
      </c>
      <c r="T14" t="s">
        <v>43</v>
      </c>
      <c r="U14" t="s">
        <v>19</v>
      </c>
      <c r="V14">
        <v>12</v>
      </c>
      <c r="W14">
        <v>13.151030203668682</v>
      </c>
      <c r="X14" t="s">
        <v>43</v>
      </c>
    </row>
    <row r="15" spans="1:24" x14ac:dyDescent="0.2">
      <c r="A15" t="s">
        <v>19</v>
      </c>
      <c r="B15">
        <v>13</v>
      </c>
      <c r="C15">
        <v>13.958730115650431</v>
      </c>
      <c r="D15" t="s">
        <v>92</v>
      </c>
      <c r="E15" t="s">
        <v>19</v>
      </c>
      <c r="F15">
        <v>13</v>
      </c>
      <c r="G15">
        <v>13.958730115650431</v>
      </c>
      <c r="H15" t="s">
        <v>92</v>
      </c>
      <c r="I15" t="s">
        <v>19</v>
      </c>
      <c r="J15">
        <v>13</v>
      </c>
      <c r="K15">
        <v>13.958730115650431</v>
      </c>
      <c r="L15" t="s">
        <v>92</v>
      </c>
      <c r="M15" t="s">
        <v>19</v>
      </c>
      <c r="N15">
        <v>13</v>
      </c>
      <c r="O15">
        <v>13.958730115650431</v>
      </c>
      <c r="P15" t="s">
        <v>92</v>
      </c>
      <c r="Q15" t="s">
        <v>19</v>
      </c>
      <c r="R15">
        <v>13</v>
      </c>
      <c r="S15">
        <v>13.958730115650431</v>
      </c>
      <c r="T15" t="s">
        <v>92</v>
      </c>
      <c r="U15" t="s">
        <v>19</v>
      </c>
      <c r="V15">
        <v>13</v>
      </c>
      <c r="W15">
        <v>13.958730115650431</v>
      </c>
      <c r="X15" t="s">
        <v>92</v>
      </c>
    </row>
    <row r="16" spans="1:24" x14ac:dyDescent="0.2">
      <c r="A16" t="s">
        <v>19</v>
      </c>
      <c r="B16">
        <v>14</v>
      </c>
      <c r="C16">
        <v>20.817896981953357</v>
      </c>
      <c r="D16" t="s">
        <v>45</v>
      </c>
      <c r="E16" t="s">
        <v>19</v>
      </c>
      <c r="F16">
        <v>14</v>
      </c>
      <c r="G16">
        <v>20.817896981953357</v>
      </c>
      <c r="H16" t="s">
        <v>45</v>
      </c>
      <c r="I16" t="s">
        <v>19</v>
      </c>
      <c r="J16">
        <v>14</v>
      </c>
      <c r="K16">
        <v>20.817896981953357</v>
      </c>
      <c r="L16" t="s">
        <v>45</v>
      </c>
      <c r="M16" t="s">
        <v>19</v>
      </c>
      <c r="N16">
        <v>14</v>
      </c>
      <c r="O16">
        <v>20.817896981953357</v>
      </c>
      <c r="P16" t="s">
        <v>45</v>
      </c>
      <c r="Q16" t="s">
        <v>19</v>
      </c>
      <c r="R16">
        <v>14</v>
      </c>
      <c r="S16">
        <v>20.817896981953357</v>
      </c>
      <c r="T16" t="s">
        <v>45</v>
      </c>
      <c r="U16" t="s">
        <v>19</v>
      </c>
      <c r="V16">
        <v>14</v>
      </c>
      <c r="W16">
        <v>20.817896981953357</v>
      </c>
      <c r="X16" t="s">
        <v>45</v>
      </c>
    </row>
    <row r="17" spans="1:24" x14ac:dyDescent="0.2">
      <c r="A17" t="s">
        <v>19</v>
      </c>
      <c r="B17">
        <v>15</v>
      </c>
      <c r="C17">
        <v>22.264915299607122</v>
      </c>
      <c r="D17" t="s">
        <v>127</v>
      </c>
      <c r="E17" t="s">
        <v>19</v>
      </c>
      <c r="F17">
        <v>15</v>
      </c>
      <c r="G17">
        <v>22.264915299607122</v>
      </c>
      <c r="H17" t="s">
        <v>46</v>
      </c>
      <c r="I17" t="s">
        <v>19</v>
      </c>
      <c r="J17">
        <v>15</v>
      </c>
      <c r="K17">
        <v>22.264915299607122</v>
      </c>
      <c r="L17" t="s">
        <v>46</v>
      </c>
      <c r="M17" t="s">
        <v>19</v>
      </c>
      <c r="N17">
        <v>15</v>
      </c>
      <c r="O17">
        <v>22.264915299607122</v>
      </c>
      <c r="P17" t="s">
        <v>46</v>
      </c>
      <c r="Q17" t="s">
        <v>19</v>
      </c>
      <c r="R17">
        <v>15</v>
      </c>
      <c r="S17">
        <v>22.264915299607122</v>
      </c>
      <c r="T17" t="s">
        <v>127</v>
      </c>
      <c r="U17" t="s">
        <v>19</v>
      </c>
      <c r="V17">
        <v>15</v>
      </c>
      <c r="W17">
        <v>22.264915299607122</v>
      </c>
      <c r="X17" t="s">
        <v>127</v>
      </c>
    </row>
    <row r="18" spans="1:24" x14ac:dyDescent="0.2">
      <c r="A18" t="s">
        <v>19</v>
      </c>
      <c r="B18">
        <v>16</v>
      </c>
      <c r="C18">
        <v>23.786817688048419</v>
      </c>
      <c r="D18" t="s">
        <v>47</v>
      </c>
      <c r="E18" t="s">
        <v>19</v>
      </c>
      <c r="F18">
        <v>16</v>
      </c>
      <c r="G18">
        <v>23.786817688048419</v>
      </c>
      <c r="H18" t="s">
        <v>47</v>
      </c>
      <c r="I18" t="s">
        <v>19</v>
      </c>
      <c r="J18">
        <v>16</v>
      </c>
      <c r="K18">
        <v>23.786817688048419</v>
      </c>
      <c r="L18" t="s">
        <v>47</v>
      </c>
      <c r="M18" t="s">
        <v>19</v>
      </c>
      <c r="N18">
        <v>16</v>
      </c>
      <c r="O18">
        <v>23.786817688048419</v>
      </c>
      <c r="P18" t="s">
        <v>144</v>
      </c>
      <c r="Q18" t="s">
        <v>19</v>
      </c>
      <c r="R18">
        <v>16</v>
      </c>
      <c r="S18">
        <v>23.786817688048419</v>
      </c>
      <c r="T18" t="s">
        <v>144</v>
      </c>
      <c r="U18" t="s">
        <v>19</v>
      </c>
      <c r="V18">
        <v>16</v>
      </c>
      <c r="W18">
        <v>23.786817688048419</v>
      </c>
      <c r="X18" t="s">
        <v>144</v>
      </c>
    </row>
    <row r="19" spans="1:24" x14ac:dyDescent="0.2">
      <c r="A19" t="s">
        <v>19</v>
      </c>
      <c r="B19">
        <v>17</v>
      </c>
      <c r="C19">
        <v>25.314099506880403</v>
      </c>
      <c r="D19" t="s">
        <v>48</v>
      </c>
      <c r="E19" t="s">
        <v>19</v>
      </c>
      <c r="F19">
        <v>17</v>
      </c>
      <c r="G19">
        <v>25.314099506880403</v>
      </c>
      <c r="H19" t="s">
        <v>48</v>
      </c>
      <c r="I19" t="s">
        <v>19</v>
      </c>
      <c r="J19">
        <v>17</v>
      </c>
      <c r="K19">
        <v>25.314099506880403</v>
      </c>
      <c r="L19" t="s">
        <v>48</v>
      </c>
      <c r="M19" t="s">
        <v>19</v>
      </c>
      <c r="N19">
        <v>17</v>
      </c>
      <c r="O19">
        <v>25.314099506880403</v>
      </c>
      <c r="P19" t="s">
        <v>48</v>
      </c>
      <c r="Q19" t="s">
        <v>19</v>
      </c>
      <c r="R19">
        <v>17</v>
      </c>
      <c r="S19">
        <v>25.314099506880403</v>
      </c>
      <c r="T19" t="s">
        <v>48</v>
      </c>
      <c r="U19" t="s">
        <v>19</v>
      </c>
      <c r="V19">
        <v>17</v>
      </c>
      <c r="W19">
        <v>25.314099506880403</v>
      </c>
      <c r="X19" t="s">
        <v>48</v>
      </c>
    </row>
    <row r="20" spans="1:24" x14ac:dyDescent="0.2">
      <c r="A20" t="s">
        <v>19</v>
      </c>
      <c r="B20">
        <v>18</v>
      </c>
      <c r="C20">
        <v>20.950409190542718</v>
      </c>
      <c r="D20" t="s">
        <v>49</v>
      </c>
      <c r="E20" t="s">
        <v>19</v>
      </c>
      <c r="F20">
        <v>18</v>
      </c>
      <c r="G20">
        <v>20.950409190542718</v>
      </c>
      <c r="H20" t="s">
        <v>49</v>
      </c>
      <c r="I20" t="s">
        <v>19</v>
      </c>
      <c r="J20">
        <v>18</v>
      </c>
      <c r="K20">
        <v>20.950409190542718</v>
      </c>
      <c r="L20" t="s">
        <v>49</v>
      </c>
      <c r="M20" t="s">
        <v>19</v>
      </c>
      <c r="N20">
        <v>18</v>
      </c>
      <c r="O20">
        <v>20.950409190542718</v>
      </c>
      <c r="P20" t="s">
        <v>49</v>
      </c>
      <c r="Q20" t="s">
        <v>19</v>
      </c>
      <c r="R20">
        <v>18</v>
      </c>
      <c r="S20">
        <v>20.950409190542718</v>
      </c>
      <c r="T20" t="s">
        <v>49</v>
      </c>
      <c r="U20" t="s">
        <v>19</v>
      </c>
      <c r="V20">
        <v>18</v>
      </c>
      <c r="W20">
        <v>20.950409190542718</v>
      </c>
      <c r="X20" t="s">
        <v>49</v>
      </c>
    </row>
    <row r="21" spans="1:24" x14ac:dyDescent="0.2">
      <c r="A21" t="s">
        <v>19</v>
      </c>
      <c r="B21">
        <v>19</v>
      </c>
      <c r="C21">
        <v>22.804941259780094</v>
      </c>
      <c r="D21" t="s">
        <v>50</v>
      </c>
      <c r="E21" t="s">
        <v>19</v>
      </c>
      <c r="F21">
        <v>19</v>
      </c>
      <c r="G21">
        <v>22.804941259780094</v>
      </c>
      <c r="H21" t="s">
        <v>50</v>
      </c>
      <c r="I21" t="s">
        <v>19</v>
      </c>
      <c r="J21">
        <v>19</v>
      </c>
      <c r="K21">
        <v>22.804941259780094</v>
      </c>
      <c r="L21" t="s">
        <v>145</v>
      </c>
      <c r="M21" t="s">
        <v>19</v>
      </c>
      <c r="N21">
        <v>19</v>
      </c>
      <c r="O21">
        <v>22.804941259780094</v>
      </c>
      <c r="P21" t="s">
        <v>50</v>
      </c>
      <c r="Q21" t="s">
        <v>19</v>
      </c>
      <c r="R21">
        <v>19</v>
      </c>
      <c r="S21">
        <v>22.804941259780094</v>
      </c>
      <c r="T21" t="s">
        <v>50</v>
      </c>
      <c r="U21" t="s">
        <v>19</v>
      </c>
      <c r="V21">
        <v>19</v>
      </c>
      <c r="W21">
        <v>22.804941259780094</v>
      </c>
      <c r="X21" t="s">
        <v>50</v>
      </c>
    </row>
    <row r="22" spans="1:24" x14ac:dyDescent="0.2">
      <c r="A22" t="s">
        <v>19</v>
      </c>
      <c r="B22">
        <v>20</v>
      </c>
      <c r="C22">
        <v>24.555177462749022</v>
      </c>
      <c r="D22" t="s">
        <v>102</v>
      </c>
      <c r="E22" t="s">
        <v>19</v>
      </c>
      <c r="F22">
        <v>20</v>
      </c>
      <c r="G22">
        <v>24.555177462749022</v>
      </c>
      <c r="H22" t="s">
        <v>102</v>
      </c>
      <c r="I22" t="s">
        <v>19</v>
      </c>
      <c r="J22">
        <v>20</v>
      </c>
      <c r="K22">
        <v>24.555177462749022</v>
      </c>
      <c r="L22" t="s">
        <v>102</v>
      </c>
      <c r="M22" t="s">
        <v>19</v>
      </c>
      <c r="N22">
        <v>20</v>
      </c>
      <c r="O22">
        <v>24.555177462749022</v>
      </c>
      <c r="P22" t="s">
        <v>102</v>
      </c>
      <c r="Q22" t="s">
        <v>19</v>
      </c>
      <c r="R22">
        <v>20</v>
      </c>
      <c r="S22">
        <v>24.555177462749022</v>
      </c>
      <c r="T22" t="s">
        <v>102</v>
      </c>
      <c r="U22" t="s">
        <v>19</v>
      </c>
      <c r="V22">
        <v>20</v>
      </c>
      <c r="W22">
        <v>24.555177462749022</v>
      </c>
      <c r="X22" t="s">
        <v>102</v>
      </c>
    </row>
    <row r="23" spans="1:24" x14ac:dyDescent="0.2">
      <c r="A23" t="s">
        <v>19</v>
      </c>
      <c r="B23">
        <v>21</v>
      </c>
      <c r="C23">
        <v>18.043745692481963</v>
      </c>
      <c r="D23" t="s">
        <v>128</v>
      </c>
      <c r="E23" t="s">
        <v>19</v>
      </c>
      <c r="F23">
        <v>21</v>
      </c>
      <c r="G23">
        <v>18.043745692481963</v>
      </c>
      <c r="H23" t="s">
        <v>128</v>
      </c>
      <c r="I23" t="s">
        <v>19</v>
      </c>
      <c r="J23">
        <v>21</v>
      </c>
      <c r="K23">
        <v>18.043745692481963</v>
      </c>
      <c r="L23" t="s">
        <v>128</v>
      </c>
      <c r="M23" t="s">
        <v>19</v>
      </c>
      <c r="N23">
        <v>21</v>
      </c>
      <c r="O23">
        <v>18.043745692481963</v>
      </c>
      <c r="P23" t="s">
        <v>128</v>
      </c>
      <c r="Q23" t="s">
        <v>19</v>
      </c>
      <c r="R23">
        <v>21</v>
      </c>
      <c r="S23">
        <v>18.043745692481963</v>
      </c>
      <c r="T23" t="s">
        <v>128</v>
      </c>
      <c r="U23" t="s">
        <v>19</v>
      </c>
      <c r="V23">
        <v>21</v>
      </c>
      <c r="W23">
        <v>18.043745692481963</v>
      </c>
      <c r="X23" t="s">
        <v>52</v>
      </c>
    </row>
    <row r="24" spans="1:24" x14ac:dyDescent="0.2">
      <c r="A24" t="s">
        <v>19</v>
      </c>
      <c r="B24">
        <v>22</v>
      </c>
      <c r="C24">
        <v>30.058872264428626</v>
      </c>
      <c r="D24" t="s">
        <v>94</v>
      </c>
      <c r="E24" t="s">
        <v>19</v>
      </c>
      <c r="F24">
        <v>22</v>
      </c>
      <c r="G24">
        <v>30.058872264428626</v>
      </c>
      <c r="H24" t="s">
        <v>94</v>
      </c>
      <c r="I24" t="s">
        <v>19</v>
      </c>
      <c r="J24">
        <v>22</v>
      </c>
      <c r="K24">
        <v>30.058872264428626</v>
      </c>
      <c r="L24" t="s">
        <v>94</v>
      </c>
      <c r="M24" t="s">
        <v>19</v>
      </c>
      <c r="N24">
        <v>22</v>
      </c>
      <c r="O24">
        <v>30.058872264428626</v>
      </c>
      <c r="P24" t="s">
        <v>94</v>
      </c>
      <c r="Q24" t="s">
        <v>19</v>
      </c>
      <c r="R24">
        <v>22</v>
      </c>
      <c r="S24">
        <v>30.058872264428626</v>
      </c>
      <c r="T24" t="s">
        <v>94</v>
      </c>
      <c r="U24" t="s">
        <v>19</v>
      </c>
      <c r="V24">
        <v>22</v>
      </c>
      <c r="W24">
        <v>30.058872264428626</v>
      </c>
      <c r="X24" t="s">
        <v>94</v>
      </c>
    </row>
    <row r="25" spans="1:24" x14ac:dyDescent="0.2">
      <c r="A25" t="s">
        <v>19</v>
      </c>
      <c r="B25">
        <v>23</v>
      </c>
      <c r="C25">
        <v>34.383182250204413</v>
      </c>
      <c r="D25" t="s">
        <v>54</v>
      </c>
      <c r="E25" t="s">
        <v>19</v>
      </c>
      <c r="F25">
        <v>23</v>
      </c>
      <c r="G25">
        <v>34.383182250204413</v>
      </c>
      <c r="H25" t="s">
        <v>54</v>
      </c>
      <c r="I25" t="s">
        <v>19</v>
      </c>
      <c r="J25">
        <v>23</v>
      </c>
      <c r="K25">
        <v>34.383182250204413</v>
      </c>
      <c r="L25" t="s">
        <v>54</v>
      </c>
      <c r="M25" t="s">
        <v>19</v>
      </c>
      <c r="N25">
        <v>23</v>
      </c>
      <c r="O25">
        <v>34.383182250204413</v>
      </c>
      <c r="P25" t="s">
        <v>54</v>
      </c>
      <c r="Q25" t="s">
        <v>19</v>
      </c>
      <c r="R25">
        <v>23</v>
      </c>
      <c r="S25">
        <v>34.383182250204413</v>
      </c>
      <c r="T25" t="s">
        <v>54</v>
      </c>
      <c r="U25" t="s">
        <v>19</v>
      </c>
      <c r="V25">
        <v>23</v>
      </c>
      <c r="W25">
        <v>34.383182250204413</v>
      </c>
      <c r="X25" t="s">
        <v>54</v>
      </c>
    </row>
    <row r="26" spans="1:24" x14ac:dyDescent="0.2">
      <c r="A26" t="s">
        <v>19</v>
      </c>
      <c r="B26">
        <v>24</v>
      </c>
      <c r="C26">
        <v>41.734570632819853</v>
      </c>
      <c r="D26" t="s">
        <v>55</v>
      </c>
      <c r="E26" t="s">
        <v>19</v>
      </c>
      <c r="F26">
        <v>24</v>
      </c>
      <c r="G26">
        <v>41.734570632819853</v>
      </c>
      <c r="H26" t="s">
        <v>55</v>
      </c>
      <c r="I26" t="s">
        <v>19</v>
      </c>
      <c r="J26">
        <v>24</v>
      </c>
      <c r="K26">
        <v>41.734570632819853</v>
      </c>
      <c r="L26" t="s">
        <v>55</v>
      </c>
      <c r="M26" t="s">
        <v>19</v>
      </c>
      <c r="N26">
        <v>24</v>
      </c>
      <c r="O26">
        <v>41.734570632819853</v>
      </c>
      <c r="P26" t="s">
        <v>55</v>
      </c>
      <c r="Q26" t="s">
        <v>19</v>
      </c>
      <c r="R26">
        <v>24</v>
      </c>
      <c r="S26">
        <v>41.734570632819853</v>
      </c>
      <c r="T26" t="s">
        <v>55</v>
      </c>
      <c r="U26" t="s">
        <v>19</v>
      </c>
      <c r="V26">
        <v>24</v>
      </c>
      <c r="W26">
        <v>41.734570632819853</v>
      </c>
      <c r="X26" t="s">
        <v>55</v>
      </c>
    </row>
    <row r="27" spans="1:24" x14ac:dyDescent="0.2">
      <c r="A27" t="s">
        <v>19</v>
      </c>
      <c r="B27">
        <v>25</v>
      </c>
      <c r="C27">
        <v>42.602849846171459</v>
      </c>
      <c r="D27" t="s">
        <v>108</v>
      </c>
      <c r="E27" t="s">
        <v>19</v>
      </c>
      <c r="F27">
        <v>25</v>
      </c>
      <c r="G27">
        <v>42.602849846171459</v>
      </c>
      <c r="H27" t="s">
        <v>108</v>
      </c>
      <c r="I27" t="s">
        <v>19</v>
      </c>
      <c r="J27">
        <v>25</v>
      </c>
      <c r="K27">
        <v>42.602849846171459</v>
      </c>
      <c r="L27" t="s">
        <v>108</v>
      </c>
      <c r="M27" t="s">
        <v>19</v>
      </c>
      <c r="N27">
        <v>25</v>
      </c>
      <c r="O27">
        <v>42.602849846171459</v>
      </c>
      <c r="P27" t="s">
        <v>108</v>
      </c>
      <c r="Q27" t="s">
        <v>19</v>
      </c>
      <c r="R27">
        <v>25</v>
      </c>
      <c r="S27">
        <v>42.602849846171459</v>
      </c>
      <c r="T27" t="s">
        <v>108</v>
      </c>
      <c r="U27" t="s">
        <v>19</v>
      </c>
      <c r="V27">
        <v>25</v>
      </c>
      <c r="W27">
        <v>42.602849846171459</v>
      </c>
      <c r="X27" t="s">
        <v>108</v>
      </c>
    </row>
    <row r="28" spans="1:24" x14ac:dyDescent="0.2">
      <c r="A28" t="s">
        <v>19</v>
      </c>
      <c r="B28">
        <v>26</v>
      </c>
      <c r="C28">
        <v>41.766084124743855</v>
      </c>
      <c r="D28" t="s">
        <v>122</v>
      </c>
      <c r="E28" t="s">
        <v>19</v>
      </c>
      <c r="F28">
        <v>26</v>
      </c>
      <c r="G28">
        <v>41.766084124743855</v>
      </c>
      <c r="H28" t="s">
        <v>122</v>
      </c>
      <c r="I28" t="s">
        <v>19</v>
      </c>
      <c r="J28">
        <v>26</v>
      </c>
      <c r="K28">
        <v>41.766084124743855</v>
      </c>
      <c r="L28" t="s">
        <v>57</v>
      </c>
      <c r="M28" t="s">
        <v>19</v>
      </c>
      <c r="N28">
        <v>26</v>
      </c>
      <c r="O28">
        <v>41.766084124743855</v>
      </c>
      <c r="P28" t="s">
        <v>122</v>
      </c>
      <c r="Q28" t="s">
        <v>19</v>
      </c>
      <c r="R28">
        <v>26</v>
      </c>
      <c r="S28">
        <v>41.766084124743855</v>
      </c>
      <c r="T28" t="s">
        <v>122</v>
      </c>
      <c r="U28" t="s">
        <v>19</v>
      </c>
      <c r="V28">
        <v>26</v>
      </c>
      <c r="W28">
        <v>41.766084124743855</v>
      </c>
      <c r="X28" t="s">
        <v>122</v>
      </c>
    </row>
    <row r="29" spans="1:24" x14ac:dyDescent="0.2">
      <c r="A29" t="s">
        <v>19</v>
      </c>
      <c r="B29">
        <v>27</v>
      </c>
      <c r="C29">
        <v>44.493173121661613</v>
      </c>
      <c r="D29" t="s">
        <v>58</v>
      </c>
      <c r="E29" t="s">
        <v>19</v>
      </c>
      <c r="F29">
        <v>27</v>
      </c>
      <c r="G29">
        <v>44.493173121661613</v>
      </c>
      <c r="H29" t="s">
        <v>58</v>
      </c>
      <c r="I29" t="s">
        <v>19</v>
      </c>
      <c r="J29">
        <v>27</v>
      </c>
      <c r="K29">
        <v>44.493173121661613</v>
      </c>
      <c r="L29" t="s">
        <v>58</v>
      </c>
      <c r="M29" t="s">
        <v>19</v>
      </c>
      <c r="N29">
        <v>27</v>
      </c>
      <c r="O29">
        <v>44.493173121661613</v>
      </c>
      <c r="P29" t="s">
        <v>58</v>
      </c>
      <c r="Q29" t="s">
        <v>19</v>
      </c>
      <c r="R29">
        <v>27</v>
      </c>
      <c r="S29">
        <v>44.493173121661613</v>
      </c>
      <c r="T29" t="s">
        <v>58</v>
      </c>
      <c r="U29" t="s">
        <v>19</v>
      </c>
      <c r="V29">
        <v>27</v>
      </c>
      <c r="W29">
        <v>44.493173121661613</v>
      </c>
      <c r="X29" t="s">
        <v>58</v>
      </c>
    </row>
    <row r="30" spans="1:24" x14ac:dyDescent="0.2">
      <c r="A30" t="s">
        <v>19</v>
      </c>
      <c r="B30">
        <v>28</v>
      </c>
      <c r="C30">
        <v>45.329186657854834</v>
      </c>
      <c r="D30" t="s">
        <v>59</v>
      </c>
      <c r="E30" t="s">
        <v>19</v>
      </c>
      <c r="F30">
        <v>28</v>
      </c>
      <c r="G30">
        <v>45.329186657854834</v>
      </c>
      <c r="H30" t="s">
        <v>59</v>
      </c>
      <c r="I30" t="s">
        <v>19</v>
      </c>
      <c r="J30">
        <v>28</v>
      </c>
      <c r="K30">
        <v>45.329186657854834</v>
      </c>
      <c r="L30" t="s">
        <v>59</v>
      </c>
      <c r="M30" t="s">
        <v>19</v>
      </c>
      <c r="N30">
        <v>28</v>
      </c>
      <c r="O30">
        <v>45.329186657854834</v>
      </c>
      <c r="P30" t="s">
        <v>59</v>
      </c>
      <c r="Q30" t="s">
        <v>19</v>
      </c>
      <c r="R30">
        <v>28</v>
      </c>
      <c r="S30">
        <v>45.329186657854834</v>
      </c>
      <c r="T30" t="s">
        <v>59</v>
      </c>
      <c r="U30" t="s">
        <v>19</v>
      </c>
      <c r="V30">
        <v>28</v>
      </c>
      <c r="W30">
        <v>45.329186657854834</v>
      </c>
      <c r="X30" t="s">
        <v>59</v>
      </c>
    </row>
    <row r="31" spans="1:24" x14ac:dyDescent="0.2">
      <c r="A31" t="s">
        <v>19</v>
      </c>
      <c r="B31">
        <v>29</v>
      </c>
      <c r="C31">
        <v>46.674761713884301</v>
      </c>
      <c r="D31" t="s">
        <v>60</v>
      </c>
      <c r="E31" t="s">
        <v>19</v>
      </c>
      <c r="F31">
        <v>29</v>
      </c>
      <c r="G31">
        <v>46.674761713884301</v>
      </c>
      <c r="H31" t="s">
        <v>60</v>
      </c>
      <c r="I31" t="s">
        <v>19</v>
      </c>
      <c r="J31">
        <v>29</v>
      </c>
      <c r="K31">
        <v>46.674761713884301</v>
      </c>
      <c r="L31" t="s">
        <v>146</v>
      </c>
      <c r="M31" t="s">
        <v>19</v>
      </c>
      <c r="N31">
        <v>29</v>
      </c>
      <c r="O31">
        <v>46.674761713884301</v>
      </c>
      <c r="P31" t="s">
        <v>146</v>
      </c>
      <c r="Q31" t="s">
        <v>19</v>
      </c>
      <c r="R31">
        <v>29</v>
      </c>
      <c r="S31">
        <v>46.674761713884301</v>
      </c>
      <c r="T31" t="s">
        <v>112</v>
      </c>
      <c r="U31" t="s">
        <v>19</v>
      </c>
      <c r="V31">
        <v>29</v>
      </c>
      <c r="W31">
        <v>46.674761713884301</v>
      </c>
      <c r="X31" t="s">
        <v>112</v>
      </c>
    </row>
    <row r="32" spans="1:24" x14ac:dyDescent="0.2">
      <c r="A32" t="s">
        <v>19</v>
      </c>
      <c r="B32">
        <v>30</v>
      </c>
      <c r="C32">
        <v>42.576026311266908</v>
      </c>
      <c r="D32" t="s">
        <v>111</v>
      </c>
      <c r="E32" t="s">
        <v>19</v>
      </c>
      <c r="F32">
        <v>30</v>
      </c>
      <c r="G32">
        <v>42.576026311266908</v>
      </c>
      <c r="H32" t="s">
        <v>111</v>
      </c>
      <c r="I32" t="s">
        <v>19</v>
      </c>
      <c r="J32">
        <v>30</v>
      </c>
      <c r="K32">
        <v>42.576026311266908</v>
      </c>
      <c r="L32" t="s">
        <v>111</v>
      </c>
      <c r="M32" t="s">
        <v>19</v>
      </c>
      <c r="N32">
        <v>30</v>
      </c>
      <c r="O32">
        <v>42.576026311266908</v>
      </c>
      <c r="P32" t="s">
        <v>111</v>
      </c>
      <c r="Q32" t="s">
        <v>19</v>
      </c>
      <c r="R32">
        <v>30</v>
      </c>
      <c r="S32">
        <v>42.576026311266908</v>
      </c>
      <c r="T32" t="s">
        <v>111</v>
      </c>
      <c r="U32" t="s">
        <v>19</v>
      </c>
      <c r="V32">
        <v>30</v>
      </c>
      <c r="W32">
        <v>42.576026311266908</v>
      </c>
      <c r="X32" t="s">
        <v>111</v>
      </c>
    </row>
    <row r="33" spans="1:24" x14ac:dyDescent="0.2">
      <c r="A33" t="s">
        <v>19</v>
      </c>
      <c r="B33">
        <v>31</v>
      </c>
      <c r="C33">
        <v>45.474722447998971</v>
      </c>
      <c r="D33" t="s">
        <v>62</v>
      </c>
      <c r="E33" t="s">
        <v>19</v>
      </c>
      <c r="F33">
        <v>31</v>
      </c>
      <c r="G33">
        <v>45.474722447998971</v>
      </c>
      <c r="H33" t="s">
        <v>62</v>
      </c>
      <c r="I33" t="s">
        <v>19</v>
      </c>
      <c r="J33">
        <v>31</v>
      </c>
      <c r="K33">
        <v>45.474722447998971</v>
      </c>
      <c r="L33" t="s">
        <v>62</v>
      </c>
      <c r="M33" t="s">
        <v>19</v>
      </c>
      <c r="N33">
        <v>31</v>
      </c>
      <c r="O33">
        <v>45.474722447998971</v>
      </c>
      <c r="P33" t="s">
        <v>62</v>
      </c>
      <c r="Q33" t="s">
        <v>19</v>
      </c>
      <c r="R33">
        <v>31</v>
      </c>
      <c r="S33">
        <v>45.474722447998971</v>
      </c>
      <c r="T33" t="s">
        <v>62</v>
      </c>
      <c r="U33" t="s">
        <v>19</v>
      </c>
      <c r="V33">
        <v>31</v>
      </c>
      <c r="W33">
        <v>45.474722447998971</v>
      </c>
      <c r="X33" t="s">
        <v>62</v>
      </c>
    </row>
    <row r="34" spans="1:24" x14ac:dyDescent="0.2">
      <c r="A34" t="s">
        <v>19</v>
      </c>
      <c r="B34">
        <v>32</v>
      </c>
      <c r="C34">
        <v>48.171416431760846</v>
      </c>
      <c r="D34" t="s">
        <v>63</v>
      </c>
      <c r="E34" t="s">
        <v>19</v>
      </c>
      <c r="F34">
        <v>32</v>
      </c>
      <c r="G34">
        <v>48.171416431760846</v>
      </c>
      <c r="H34" t="s">
        <v>63</v>
      </c>
      <c r="I34" t="s">
        <v>19</v>
      </c>
      <c r="J34">
        <v>32</v>
      </c>
      <c r="K34">
        <v>48.171416431760846</v>
      </c>
      <c r="L34" t="s">
        <v>63</v>
      </c>
      <c r="M34" t="s">
        <v>19</v>
      </c>
      <c r="N34">
        <v>32</v>
      </c>
      <c r="O34">
        <v>48.171416431760846</v>
      </c>
      <c r="P34" t="s">
        <v>129</v>
      </c>
      <c r="Q34" t="s">
        <v>19</v>
      </c>
      <c r="R34">
        <v>32</v>
      </c>
      <c r="S34">
        <v>48.171416431760846</v>
      </c>
      <c r="T34" t="s">
        <v>129</v>
      </c>
      <c r="U34" t="s">
        <v>19</v>
      </c>
      <c r="V34">
        <v>32</v>
      </c>
      <c r="W34">
        <v>48.171416431760846</v>
      </c>
      <c r="X34" t="s">
        <v>129</v>
      </c>
    </row>
    <row r="35" spans="1:24" x14ac:dyDescent="0.2">
      <c r="A35" t="s">
        <v>19</v>
      </c>
      <c r="B35">
        <v>33</v>
      </c>
      <c r="C35">
        <v>48.078676311394304</v>
      </c>
      <c r="D35" t="s">
        <v>64</v>
      </c>
      <c r="E35" t="s">
        <v>19</v>
      </c>
      <c r="F35">
        <v>33</v>
      </c>
      <c r="G35">
        <v>48.078676311394304</v>
      </c>
      <c r="H35" t="s">
        <v>64</v>
      </c>
      <c r="I35" t="s">
        <v>19</v>
      </c>
      <c r="J35">
        <v>33</v>
      </c>
      <c r="K35">
        <v>48.078676311394304</v>
      </c>
      <c r="L35" t="s">
        <v>64</v>
      </c>
      <c r="M35" t="s">
        <v>19</v>
      </c>
      <c r="N35">
        <v>33</v>
      </c>
      <c r="O35">
        <v>48.078676311394304</v>
      </c>
      <c r="P35" t="s">
        <v>64</v>
      </c>
      <c r="Q35" t="s">
        <v>19</v>
      </c>
      <c r="R35">
        <v>33</v>
      </c>
      <c r="S35">
        <v>48.078676311394304</v>
      </c>
      <c r="T35" t="s">
        <v>64</v>
      </c>
      <c r="U35" t="s">
        <v>19</v>
      </c>
      <c r="V35">
        <v>33</v>
      </c>
      <c r="W35">
        <v>48.078676311394304</v>
      </c>
      <c r="X35" t="s">
        <v>117</v>
      </c>
    </row>
    <row r="36" spans="1:24" x14ac:dyDescent="0.2">
      <c r="A36" t="s">
        <v>19</v>
      </c>
      <c r="B36">
        <v>34</v>
      </c>
      <c r="C36">
        <v>51.166249848890246</v>
      </c>
      <c r="D36" t="s">
        <v>109</v>
      </c>
      <c r="E36" t="s">
        <v>19</v>
      </c>
      <c r="F36">
        <v>34</v>
      </c>
      <c r="G36">
        <v>51.166249848890246</v>
      </c>
      <c r="H36" t="s">
        <v>109</v>
      </c>
      <c r="I36" t="s">
        <v>19</v>
      </c>
      <c r="J36">
        <v>34</v>
      </c>
      <c r="K36">
        <v>51.166249848890246</v>
      </c>
      <c r="L36" t="s">
        <v>109</v>
      </c>
      <c r="M36" t="s">
        <v>19</v>
      </c>
      <c r="N36">
        <v>34</v>
      </c>
      <c r="O36">
        <v>51.166249848890246</v>
      </c>
      <c r="P36" t="s">
        <v>109</v>
      </c>
      <c r="Q36" t="s">
        <v>19</v>
      </c>
      <c r="R36">
        <v>34</v>
      </c>
      <c r="S36">
        <v>51.166249848890246</v>
      </c>
      <c r="T36" t="s">
        <v>65</v>
      </c>
      <c r="U36" t="s">
        <v>19</v>
      </c>
      <c r="V36">
        <v>34</v>
      </c>
      <c r="W36">
        <v>51.166249848890246</v>
      </c>
      <c r="X36" t="s">
        <v>109</v>
      </c>
    </row>
    <row r="37" spans="1:24" x14ac:dyDescent="0.2">
      <c r="A37" t="s">
        <v>19</v>
      </c>
      <c r="B37">
        <v>35</v>
      </c>
      <c r="C37">
        <v>52.574506030116233</v>
      </c>
      <c r="D37" t="s">
        <v>66</v>
      </c>
      <c r="E37" t="s">
        <v>19</v>
      </c>
      <c r="F37">
        <v>35</v>
      </c>
      <c r="G37">
        <v>52.574506030116233</v>
      </c>
      <c r="H37" t="s">
        <v>66</v>
      </c>
      <c r="I37" t="s">
        <v>19</v>
      </c>
      <c r="J37">
        <v>35</v>
      </c>
      <c r="K37">
        <v>52.574506030116233</v>
      </c>
      <c r="L37" t="s">
        <v>66</v>
      </c>
      <c r="M37" t="s">
        <v>19</v>
      </c>
      <c r="N37">
        <v>35</v>
      </c>
      <c r="O37">
        <v>52.574506030116233</v>
      </c>
      <c r="P37" t="s">
        <v>66</v>
      </c>
      <c r="Q37" t="s">
        <v>19</v>
      </c>
      <c r="R37">
        <v>35</v>
      </c>
      <c r="S37">
        <v>52.574506030116233</v>
      </c>
      <c r="T37" t="s">
        <v>66</v>
      </c>
      <c r="U37" t="s">
        <v>19</v>
      </c>
      <c r="V37">
        <v>35</v>
      </c>
      <c r="W37">
        <v>52.574506030116233</v>
      </c>
      <c r="X37" t="s">
        <v>66</v>
      </c>
    </row>
    <row r="38" spans="1:24" x14ac:dyDescent="0.2">
      <c r="A38" t="s">
        <v>19</v>
      </c>
      <c r="B38">
        <v>36</v>
      </c>
      <c r="C38">
        <v>49.783025734693354</v>
      </c>
      <c r="D38" t="s">
        <v>67</v>
      </c>
      <c r="E38" t="s">
        <v>19</v>
      </c>
      <c r="F38">
        <v>36</v>
      </c>
      <c r="G38">
        <v>49.783025734693354</v>
      </c>
      <c r="H38" t="s">
        <v>67</v>
      </c>
      <c r="I38" t="s">
        <v>19</v>
      </c>
      <c r="J38">
        <v>36</v>
      </c>
      <c r="K38">
        <v>49.783025734693354</v>
      </c>
      <c r="L38" t="s">
        <v>67</v>
      </c>
      <c r="M38" t="s">
        <v>19</v>
      </c>
      <c r="N38">
        <v>36</v>
      </c>
      <c r="O38">
        <v>49.783025734693354</v>
      </c>
      <c r="P38" t="s">
        <v>67</v>
      </c>
      <c r="Q38" t="s">
        <v>19</v>
      </c>
      <c r="R38">
        <v>36</v>
      </c>
      <c r="S38">
        <v>49.783025734693354</v>
      </c>
      <c r="T38" t="s">
        <v>67</v>
      </c>
      <c r="U38" t="s">
        <v>19</v>
      </c>
      <c r="V38">
        <v>36</v>
      </c>
      <c r="W38">
        <v>49.783025734693354</v>
      </c>
      <c r="X38" t="s">
        <v>67</v>
      </c>
    </row>
    <row r="40" spans="1:24" x14ac:dyDescent="0.2">
      <c r="A40" t="s">
        <v>19</v>
      </c>
      <c r="B40">
        <v>37</v>
      </c>
      <c r="C40">
        <v>3.6243792923743037</v>
      </c>
      <c r="E40" t="s">
        <v>20</v>
      </c>
      <c r="F40">
        <v>37</v>
      </c>
      <c r="G40">
        <v>2.8122513667490145</v>
      </c>
      <c r="I40" t="s">
        <v>21</v>
      </c>
      <c r="J40">
        <v>37</v>
      </c>
      <c r="K40">
        <v>2.566931598353468</v>
      </c>
      <c r="M40" t="s">
        <v>22</v>
      </c>
      <c r="N40">
        <v>37</v>
      </c>
      <c r="O40">
        <v>2.4295558992036312</v>
      </c>
      <c r="Q40" t="s">
        <v>23</v>
      </c>
      <c r="R40">
        <v>37</v>
      </c>
      <c r="S40">
        <v>3.2055337182040473</v>
      </c>
      <c r="U40" t="s">
        <v>24</v>
      </c>
      <c r="V40">
        <v>37</v>
      </c>
      <c r="W40">
        <v>4.1726205425352472</v>
      </c>
    </row>
    <row r="41" spans="1:24" x14ac:dyDescent="0.2">
      <c r="A41" t="s">
        <v>19</v>
      </c>
      <c r="B41">
        <v>38</v>
      </c>
      <c r="C41">
        <f>C9-0.473333</f>
        <v>14.241021443064422</v>
      </c>
      <c r="E41" t="s">
        <v>20</v>
      </c>
      <c r="F41">
        <v>38</v>
      </c>
      <c r="G41">
        <f>G9+0.1419999</f>
        <v>14.856354343064423</v>
      </c>
      <c r="I41" t="s">
        <v>21</v>
      </c>
      <c r="J41">
        <v>38</v>
      </c>
      <c r="K41">
        <f>K9+0.2839998</f>
        <v>14.998354243064423</v>
      </c>
      <c r="M41" t="s">
        <v>22</v>
      </c>
      <c r="N41">
        <v>38</v>
      </c>
      <c r="O41">
        <f>O7+0.884259017382696</f>
        <v>13.058370463710801</v>
      </c>
      <c r="Q41" t="s">
        <v>23</v>
      </c>
      <c r="R41">
        <v>38</v>
      </c>
      <c r="S41">
        <f>S9+1.39291857485595</f>
        <v>16.107273017920374</v>
      </c>
      <c r="U41" t="s">
        <v>24</v>
      </c>
      <c r="V41">
        <v>38</v>
      </c>
      <c r="W41">
        <f>W9+1.34629751641753</f>
        <v>16.060651959481952</v>
      </c>
    </row>
    <row r="42" spans="1:24" x14ac:dyDescent="0.2">
      <c r="A42" t="s">
        <v>19</v>
      </c>
      <c r="B42">
        <v>39</v>
      </c>
      <c r="C42">
        <f>C10+0.780640782036194</f>
        <v>16.658074840125089</v>
      </c>
      <c r="E42" t="s">
        <v>20</v>
      </c>
      <c r="F42">
        <v>39</v>
      </c>
      <c r="G42">
        <f>G10+1.29281444976143</f>
        <v>17.170248507850328</v>
      </c>
      <c r="I42" t="s">
        <v>21</v>
      </c>
      <c r="J42">
        <v>39</v>
      </c>
      <c r="K42">
        <f>K10+1.18711312464811</f>
        <v>17.064547182737005</v>
      </c>
      <c r="M42" t="s">
        <v>22</v>
      </c>
      <c r="N42">
        <v>39</v>
      </c>
      <c r="O42">
        <f>O9+0.200818184435623</f>
        <v>14.915172627500045</v>
      </c>
      <c r="Q42" t="s">
        <v>23</v>
      </c>
      <c r="R42">
        <v>39</v>
      </c>
      <c r="S42">
        <f>S9+3.92745137845792</f>
        <v>18.641805821522343</v>
      </c>
      <c r="U42" t="s">
        <v>24</v>
      </c>
      <c r="V42">
        <v>39</v>
      </c>
      <c r="W42">
        <f>W23-1.08969439895399</f>
        <v>16.954051293527971</v>
      </c>
    </row>
    <row r="43" spans="1:24" x14ac:dyDescent="0.2">
      <c r="A43" t="s">
        <v>19</v>
      </c>
      <c r="B43">
        <v>40</v>
      </c>
      <c r="C43">
        <f>C16-0.317521429198172</f>
        <v>20.500375552755184</v>
      </c>
      <c r="E43" t="s">
        <v>20</v>
      </c>
      <c r="F43">
        <v>40</v>
      </c>
      <c r="G43">
        <f>G21+0.211680952798782</f>
        <v>23.016622212578877</v>
      </c>
      <c r="I43" t="s">
        <v>21</v>
      </c>
      <c r="J43">
        <v>40</v>
      </c>
      <c r="K43">
        <f>K19-1.42393797844058</f>
        <v>23.890161528439823</v>
      </c>
      <c r="M43" t="s">
        <v>22</v>
      </c>
      <c r="N43">
        <v>40</v>
      </c>
      <c r="O43">
        <f>O10+1.08143901945536</f>
        <v>16.958873077544258</v>
      </c>
      <c r="Q43" t="s">
        <v>23</v>
      </c>
      <c r="R43">
        <v>40</v>
      </c>
      <c r="S43">
        <f>S19-1.85628626626197</f>
        <v>23.457813240618432</v>
      </c>
      <c r="U43" t="s">
        <v>24</v>
      </c>
      <c r="V43">
        <v>40</v>
      </c>
      <c r="W43">
        <f>W19-1.89451496293953</f>
        <v>23.419584543940871</v>
      </c>
    </row>
    <row r="44" spans="1:24" x14ac:dyDescent="0.2">
      <c r="A44" t="s">
        <v>19</v>
      </c>
      <c r="B44">
        <v>41</v>
      </c>
      <c r="C44">
        <f>C25+2.71083887893751</f>
        <v>37.094021129141922</v>
      </c>
      <c r="E44" t="s">
        <v>20</v>
      </c>
      <c r="F44">
        <v>41</v>
      </c>
      <c r="G44">
        <f>G24+0.8993327</f>
        <v>30.958204964428624</v>
      </c>
      <c r="I44" t="s">
        <v>21</v>
      </c>
      <c r="J44">
        <v>41</v>
      </c>
      <c r="K44">
        <f>K24+0.643802484031127</f>
        <v>30.702674748459753</v>
      </c>
      <c r="M44" t="s">
        <v>22</v>
      </c>
      <c r="N44">
        <v>41</v>
      </c>
      <c r="O44">
        <f>O10+2.18862136415754</f>
        <v>18.066055422246436</v>
      </c>
      <c r="Q44" t="s">
        <v>23</v>
      </c>
      <c r="R44">
        <v>41</v>
      </c>
      <c r="S44">
        <f>S19+0.736333342930619</f>
        <v>26.05043284981102</v>
      </c>
      <c r="U44" t="s">
        <v>24</v>
      </c>
      <c r="V44">
        <v>41</v>
      </c>
      <c r="W44">
        <f>W24+0.724060261028224</f>
        <v>30.78293252545685</v>
      </c>
    </row>
    <row r="45" spans="1:24" x14ac:dyDescent="0.2">
      <c r="A45" t="s">
        <v>19</v>
      </c>
      <c r="B45">
        <v>42</v>
      </c>
      <c r="C45">
        <f>C32+0.133878789623749</f>
        <v>42.709905100890659</v>
      </c>
      <c r="E45" t="s">
        <v>20</v>
      </c>
      <c r="F45">
        <v>42</v>
      </c>
      <c r="G45">
        <f>G32+1.33291783020926</f>
        <v>43.908944141476169</v>
      </c>
      <c r="I45" t="s">
        <v>21</v>
      </c>
      <c r="J45">
        <v>42</v>
      </c>
      <c r="K45">
        <f>K25+1.25321560136789</f>
        <v>35.636397851572305</v>
      </c>
      <c r="M45" t="s">
        <v>22</v>
      </c>
      <c r="N45">
        <v>42</v>
      </c>
      <c r="O45">
        <f>O19+1.00631976159583</f>
        <v>26.320419268476233</v>
      </c>
      <c r="Q45" t="s">
        <v>23</v>
      </c>
      <c r="R45">
        <v>42</v>
      </c>
      <c r="S45">
        <f>S24+0.957256750906469</f>
        <v>31.016129015335096</v>
      </c>
      <c r="U45" t="s">
        <v>24</v>
      </c>
      <c r="V45">
        <v>42</v>
      </c>
      <c r="W45">
        <f>W24+2.24271948615025</f>
        <v>32.301591750578879</v>
      </c>
    </row>
    <row r="46" spans="1:24" x14ac:dyDescent="0.2">
      <c r="A46" t="s">
        <v>19</v>
      </c>
      <c r="B46">
        <v>43</v>
      </c>
      <c r="C46">
        <f>C35-1.37836650168913</f>
        <v>46.700309809705175</v>
      </c>
      <c r="E46" t="s">
        <v>20</v>
      </c>
      <c r="F46">
        <v>43</v>
      </c>
      <c r="G46">
        <f>G35-0.808831784956477</f>
        <v>47.269844526437829</v>
      </c>
      <c r="I46" t="s">
        <v>21</v>
      </c>
      <c r="J46">
        <v>43</v>
      </c>
      <c r="K46">
        <f>K33-1.52645305871016</f>
        <v>43.948269389288811</v>
      </c>
      <c r="M46" t="s">
        <v>22</v>
      </c>
      <c r="N46">
        <v>43</v>
      </c>
      <c r="O46">
        <f>O24+0.9939993</f>
        <v>31.052871564428624</v>
      </c>
      <c r="Q46" t="s">
        <v>23</v>
      </c>
      <c r="R46">
        <v>43</v>
      </c>
      <c r="S46">
        <f>S35+0.436391463660381</f>
        <v>48.515067775054682</v>
      </c>
      <c r="U46" t="s">
        <v>24</v>
      </c>
      <c r="V46">
        <v>43</v>
      </c>
      <c r="W46">
        <f>W38-1.7861658364719</f>
        <v>47.996859898221452</v>
      </c>
    </row>
    <row r="47" spans="1:24" x14ac:dyDescent="0.2">
      <c r="A47" t="s">
        <v>19</v>
      </c>
      <c r="B47">
        <v>44</v>
      </c>
      <c r="C47">
        <f>C35+0.535515158494995</f>
        <v>48.614191469889299</v>
      </c>
      <c r="E47" t="s">
        <v>20</v>
      </c>
      <c r="F47">
        <v>44</v>
      </c>
      <c r="G47">
        <f>G38+0.577776558926208</f>
        <v>50.360802293619564</v>
      </c>
      <c r="I47" t="s">
        <v>21</v>
      </c>
      <c r="J47">
        <v>44</v>
      </c>
      <c r="K47">
        <f>K35+0.53968265448845</f>
        <v>48.618358965882756</v>
      </c>
      <c r="M47" t="s">
        <v>22</v>
      </c>
      <c r="N47">
        <v>44</v>
      </c>
      <c r="O47">
        <f>O25+5.20440811246161</f>
        <v>39.58759036266602</v>
      </c>
    </row>
    <row r="48" spans="1:24" x14ac:dyDescent="0.2">
      <c r="A48" t="s">
        <v>19</v>
      </c>
      <c r="B48">
        <v>45</v>
      </c>
      <c r="C48">
        <f>C38+0.503159880797913</f>
        <v>50.286185615491263</v>
      </c>
      <c r="I48" t="s">
        <v>21</v>
      </c>
      <c r="J48">
        <v>45</v>
      </c>
      <c r="K48">
        <f>K38-0.659276580840439</f>
        <v>49.123749153852913</v>
      </c>
      <c r="M48" t="s">
        <v>22</v>
      </c>
      <c r="N48">
        <v>45</v>
      </c>
      <c r="O48">
        <f>O27+0.929951793111632</f>
        <v>43.532801639283093</v>
      </c>
    </row>
    <row r="49" spans="1:15" x14ac:dyDescent="0.2">
      <c r="A49" t="s">
        <v>19</v>
      </c>
      <c r="B49">
        <v>46</v>
      </c>
      <c r="C49">
        <f>C37-1.26034633090393</f>
        <v>51.314159699212304</v>
      </c>
      <c r="M49" t="s">
        <v>22</v>
      </c>
      <c r="N49">
        <v>46</v>
      </c>
      <c r="O49">
        <f>O35+0.669393948118744</f>
        <v>48.74807025951305</v>
      </c>
    </row>
    <row r="50" spans="1:15" x14ac:dyDescent="0.2">
      <c r="M50" t="s">
        <v>22</v>
      </c>
      <c r="N50">
        <v>47</v>
      </c>
      <c r="O50">
        <f>O38+0.2366665</f>
        <v>50.019692234693352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AV005_MRE_x29y-33_B_distance</vt:lpstr>
      <vt:lpstr>AV005_MRE_x-37y31_distance</vt:lpstr>
      <vt:lpstr>AV005_MREX-35Y-33distance</vt:lpstr>
      <vt:lpstr>AV005_MRE_x29y-33_distance</vt:lpstr>
      <vt:lpstr>AV005_MREX+35Y+45distance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CPOSIFMetamorph2020</dc:creator>
  <cp:lastModifiedBy>huadoy</cp:lastModifiedBy>
  <dcterms:created xsi:type="dcterms:W3CDTF">2021-09-27T07:53:32Z</dcterms:created>
  <dcterms:modified xsi:type="dcterms:W3CDTF">2022-09-02T03:52:50Z</dcterms:modified>
</cp:coreProperties>
</file>