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ntrole-estoque\"/>
    </mc:Choice>
  </mc:AlternateContent>
  <bookViews>
    <workbookView xWindow="0" yWindow="0" windowWidth="28800" windowHeight="12048" activeTab="2"/>
  </bookViews>
  <sheets>
    <sheet name="listaProdutos" sheetId="1" r:id="rId1"/>
    <sheet name="Departamentos" sheetId="4" r:id="rId2"/>
    <sheet name="Semana 1" sheetId="2" r:id="rId3"/>
    <sheet name="Semana 2" sheetId="3" r:id="rId4"/>
  </sheets>
  <definedNames>
    <definedName name="_xlnm._FilterDatabase" localSheetId="0" hidden="1">listaProdutos!$A$1:$I$92</definedName>
    <definedName name="_xlnm._FilterDatabase" localSheetId="2" hidden="1">'Semana 1'!$A$1:$C$1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J2" i="3" l="1"/>
  <c r="I2" i="3"/>
  <c r="H2" i="3"/>
  <c r="G2" i="3"/>
  <c r="F2" i="3"/>
  <c r="E2" i="3"/>
  <c r="D2" i="3"/>
  <c r="C2" i="3"/>
  <c r="B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2" i="1"/>
  <c r="B8" i="2"/>
  <c r="B7" i="2"/>
  <c r="B6" i="2"/>
  <c r="B11" i="2" s="1"/>
  <c r="B4" i="2"/>
  <c r="B3" i="2"/>
  <c r="B2" i="2"/>
  <c r="H3" i="3" l="1"/>
  <c r="H4" i="3" s="1"/>
  <c r="D3" i="3"/>
  <c r="D4" i="3" s="1"/>
  <c r="E3" i="3"/>
  <c r="E4" i="3" s="1"/>
  <c r="B9" i="2"/>
  <c r="G3" i="3"/>
  <c r="G4" i="3" s="1"/>
  <c r="B3" i="3"/>
  <c r="I3" i="3"/>
  <c r="I4" i="3" s="1"/>
  <c r="C3" i="3"/>
  <c r="C4" i="3" s="1"/>
  <c r="B10" i="2" a="1"/>
  <c r="B10" i="2" s="1"/>
  <c r="F3" i="3"/>
  <c r="F4" i="3" s="1"/>
  <c r="J3" i="3"/>
  <c r="J4" i="3" s="1"/>
  <c r="B6" i="3" l="1"/>
  <c r="B4" i="3"/>
  <c r="B5" i="3"/>
</calcChain>
</file>

<file path=xl/sharedStrings.xml><?xml version="1.0" encoding="utf-8"?>
<sst xmlns="http://schemas.openxmlformats.org/spreadsheetml/2006/main" count="427" uniqueCount="144">
  <si>
    <t>ADAPTADOR BLUETOOH USB RECEPTOR DE AUDIO P2</t>
  </si>
  <si>
    <t>sim</t>
  </si>
  <si>
    <t>idDepto</t>
  </si>
  <si>
    <t>nomeDepto</t>
  </si>
  <si>
    <t>Adaptadores</t>
  </si>
  <si>
    <t>ADAPTADOR CONECTOR HDMI FEMEA L / FEMEA</t>
  </si>
  <si>
    <t>ADAPTADOR CONECTOR HDMI MACHO L / FEMEA</t>
  </si>
  <si>
    <t>nao</t>
  </si>
  <si>
    <t>ADAPTADOR CONVERSOR 2VGA/RCA/S-VIDEO PRATA</t>
  </si>
  <si>
    <t>ADAPTADOR CONVERSOR HDMI / RCA FULLHD 1080 BRANCO</t>
  </si>
  <si>
    <t>ADAPTADOR EXTENDER / RJ45 BEGE</t>
  </si>
  <si>
    <t>ADAPTADOR EXTENDER HDMI / RJ45 30M RX/TX 4K FHD AZUL</t>
  </si>
  <si>
    <t>ADAPTADOR EXTENDER HDMI / RJ45 60M</t>
  </si>
  <si>
    <t>ADAPTADOR GRAVADOR CADDY NB 9.5MM / HD 2.5 SATA</t>
  </si>
  <si>
    <t>ADAPTADOR HDMI FEMEA / DVI MACHO</t>
  </si>
  <si>
    <t>ADAPTADOR HDMI HEMDRA/ MINI HDMI/MICRO HDMI MACHO</t>
  </si>
  <si>
    <t>ADAPTADOR HDMI MACHO / DVI FEMEA</t>
  </si>
  <si>
    <t>ADAPTADOR HDMI/VGA/AUDIO PRETO</t>
  </si>
  <si>
    <t>ADAPTADOR TYPE C FEMEA / USB 3.0 MACHO</t>
  </si>
  <si>
    <t>ADAPTADOR TYPE C MACHO/ USB 3.0 FEMEA</t>
  </si>
  <si>
    <t>ADAPTADOR TYPE C/ MICRO USB</t>
  </si>
  <si>
    <t>ADAPTADOR VGA MACHO / RJ45</t>
  </si>
  <si>
    <t>CABO ADAPTADOR CONVERSOR VGA MACHO/HDMI FEMEA/USB/AUDIO HLD PRETO</t>
  </si>
  <si>
    <t>ALICATE PARA CRIMPAR TL-315 3 EM 1</t>
  </si>
  <si>
    <t>Ferramentas</t>
  </si>
  <si>
    <t>CADEADO SEGURANCA PARA NOTEBOOK HLD F&amp;K LLAVE</t>
  </si>
  <si>
    <t>ANTENA P/TV DIGITAL KOLKE KVV288 INTERNA VHF/UHF/FHD PRETO</t>
  </si>
  <si>
    <t>Eletronicos</t>
  </si>
  <si>
    <t>APRESENTADOR LASER SATELLITE LR-26R PRETO</t>
  </si>
  <si>
    <t>CALCULADORA HP GRAFICA PRIME G2 PRETO/CINZA</t>
  </si>
  <si>
    <t>CAMERA DE SEGURANCA XIAOMI MI HOME MJSXJ09CM 2K WIFI PANORAMICO 360 BRANCO</t>
  </si>
  <si>
    <t>CAMERA GOPRO HERO 8 CHDHX-801-RW PRETO</t>
  </si>
  <si>
    <t>CAMERA WEBCAM LOGITECH C270 HD 960-000694</t>
  </si>
  <si>
    <t>CAMERA WEBCAM MICROSOFT LIFE CAM CINEMA HD 720p H5D-00013 -PROMOCAO</t>
  </si>
  <si>
    <t>CAMERA WEBCAM RAZER RZ19-02320100-R3U1 KIYO 720P</t>
  </si>
  <si>
    <t>CAPTURA DE VIDEO ELGATO THUNDERBOLT3 DOCK 4K 10DAA4101 TYPE-C/DP/LAN/USB3.1/SOM</t>
  </si>
  <si>
    <t>Acessorios</t>
  </si>
  <si>
    <t>ASPIRADOR NAPPO NLAR-063 ROBOT WIFI 350ML PRETO</t>
  </si>
  <si>
    <t>Casa</t>
  </si>
  <si>
    <t>BABA ELETRONICA MOTOROLA MBP161TIMER BRANCO</t>
  </si>
  <si>
    <t>BABA ELETRONICA MOTOROLA MBP87CNCT BRANCO/DOURADO</t>
  </si>
  <si>
    <t>BALANCA DIGITAL BLULORY DSY03 BODY FAST SCALE BRANCO</t>
  </si>
  <si>
    <t>BARBEADOR PANASONIC ER-389 RECARREGAVEL 110 VOLT</t>
  </si>
  <si>
    <t>BASTAO SELFIE BLUETOOTH HAVIT HV-BTM33 PRETO</t>
  </si>
  <si>
    <t>BATERIA GOLINE ALKALINE 9V 500MAH</t>
  </si>
  <si>
    <t>BOLSA P/NOTEBOOK 15 TARGUS TST598BT-70 FEMENINO PRETO</t>
  </si>
  <si>
    <t>CABO UTP CAT6 LANPRO LP-4C6DUSYL3C 3MTS AMARELO</t>
  </si>
  <si>
    <t>CABO UTP CAT6 LANPRO LP-4C6USYL3 3MTS AMARELO</t>
  </si>
  <si>
    <t>CABO VGA / VGA 1.5MTS</t>
  </si>
  <si>
    <t>CABO VGA MACHO/HDMI MACHO 1.8MTS</t>
  </si>
  <si>
    <t>CABO XIAOMI SJX01ZM 2 IN 1 TYPE-C/MICRO USB/USB MACHO 30CM BRANCO</t>
  </si>
  <si>
    <t>CAPA P/ NOTEBOOK COMPACTO 13.3 PRETO</t>
  </si>
  <si>
    <t>CAPA P/ NOTEBOOK SATELLITE A-KP12 17 PRETO/AZUL</t>
  </si>
  <si>
    <t>CARREGADOR DE BATERIA P/CARRO XIAOMI MI 37W CC06ZM 2-SAIDAS USB PRETO S/GARANTIA</t>
  </si>
  <si>
    <t>CARREGADOR DE BATERIA TP-LINK PB10000 POWER BANK 02-SAIDAS USB</t>
  </si>
  <si>
    <t>CARREGADOR DE BATERIA XIAOMI VXN4305GL 10000MAH 02-SAIDAS USB PRETO S/GARANTIA</t>
  </si>
  <si>
    <t>ESTABILIZADOR MICROFINS- 1500 BIVOLT P/02 MAQUINA</t>
  </si>
  <si>
    <t>ESTABILIZADOR MICROFINS- 2000 BIVOLT P/02 MAQUINA</t>
  </si>
  <si>
    <t>FILTRO DE LINHA FORZA PS-001B 6 TOMADAS</t>
  </si>
  <si>
    <t>FONTE ATX 500W AIGO WARRIOR AK500 REAL 220V</t>
  </si>
  <si>
    <t>GABINETE GAME THERMALTAKE V200 TG CA-3K8-50M1WU-00 PRETO - FONTE 500W - MID TOWER</t>
  </si>
  <si>
    <t>MEM NB DDR4 32GB 4000MHZ 4X8GB CORSAIR VENGEANCE CMSX32GX4M4X4000C19</t>
  </si>
  <si>
    <t>MESA DIG. HUION H420 INSPIROY PEN GRAPHICS PRETO</t>
  </si>
  <si>
    <t>MESA DIG. KODAK CYBERTABLET F8 8X5 PRETO</t>
  </si>
  <si>
    <t>MESA DIG. WACOM INTUOS CREATIVE TOUCH SAMLL CTL-6100WL/E0-AA M BLUETOOTH PRETO/VERDE</t>
  </si>
  <si>
    <t>MESA DIG. WACOM INTUOS PEN AND TOUCH SMALL CTL-4100/K0-AA PRETO</t>
  </si>
  <si>
    <t>MESA DIG. WACOM INTUOS PEN AND TOUCH SMALL CTL-4100WL/K0-AA BLUETOOTH PRETO</t>
  </si>
  <si>
    <t>MICROFONE ELGATO WAVE1 10MAA9901 DIGITAL PRETO</t>
  </si>
  <si>
    <t>MONIT. LCD 4 EVERSUN WD-2030 USB</t>
  </si>
  <si>
    <t>TECLADO + MOUSE + MOUSEPAD + FONE GAME HAVIT KB501CM GAMENOTE ESPANHOL PRETO</t>
  </si>
  <si>
    <t>CADEIRA GAMER HAVIT 922 GAMENOTE VERMELHO</t>
  </si>
  <si>
    <t>Moveis</t>
  </si>
  <si>
    <t>CADEIRA GAMER MTEK MK01 PRETO/AZUL</t>
  </si>
  <si>
    <t>CADEIRA GAMER MTEK MK01 PRETO/CINZA</t>
  </si>
  <si>
    <t>CADEIRA GAMER MTEK MK01 PRETO/ROSA</t>
  </si>
  <si>
    <t>CADEIRA GAMER MTEK MK02 PRETO/VERDE</t>
  </si>
  <si>
    <t>CADEIRA GAMER MTEK MK02 PRETO/VERMELHO</t>
  </si>
  <si>
    <t>CADEIRA GAMER REDRAGON CAPRICORNUS C502-B PRETO</t>
  </si>
  <si>
    <t>CADEIRA GAMER REDRAGON CAPRICORNUS C502-BW PRETO/BRANCO</t>
  </si>
  <si>
    <t>CADEIRA GAMER UP UP0917 PRETO/VERDE</t>
  </si>
  <si>
    <t>MESA GAMER MTEK GM01 LED RGB PRETO</t>
  </si>
  <si>
    <t>CEL SAMSUNG A31 A315G 4GB/128GB AZUL DUAL SIM LTE 6.4</t>
  </si>
  <si>
    <t>Tablets e Celulares</t>
  </si>
  <si>
    <t>TABLET AMAZON FIRE HD8 KIDS EDITION 2GB/32GB AZUL WIFI/QUAD CORE 8''</t>
  </si>
  <si>
    <t>TABLET AMAZON FIRE HD8 KIDS EDITION 2GB/32GB ROSA WIFI/QUAD CORE 8''</t>
  </si>
  <si>
    <t>TABLET AMAZON FIRE 7 1GB/16GB PRETO WIFI/QUAD CORE 7</t>
  </si>
  <si>
    <t>CONSOLE NINTENDO SWITCH LITE DH-S-YAZAA AMARELO</t>
  </si>
  <si>
    <t>Games</t>
  </si>
  <si>
    <t>CONSOLE SONY PS4 SLIM 1TB CUH-2215B PRETO BIVOLT</t>
  </si>
  <si>
    <t>CONSOLE SONY PS4 SLIM 1TB CUH-2215B PRETO BIVOLT + 3 JOGOS HORIZON ZD/GRAN TURISMO SPORT/RAINBOWSIX</t>
  </si>
  <si>
    <t>CONSOLE SONY PS4 SLIM 1TB CUH-2215B PRETO BIVOLT + 3 JOGOS SPIDER-MAN/HORIZON ZD/RATCHET CLANK</t>
  </si>
  <si>
    <t>CONSOLE SONY PS4 SLIM 1TB CUH-2215B PRETO BIVOLT + JOGO FIFA21 EA SPORT</t>
  </si>
  <si>
    <t>CONSOLE SUPER MINI CLASSIC SN-02 CINZA C/821 JOGOS</t>
  </si>
  <si>
    <t>GAME CONTROLE HAVIT 2X1 HV-G61 USB P/PC PRETO</t>
  </si>
  <si>
    <t>GAME CONTROLE REDRAGON HARROW G808 VIBRATION PC/PS3</t>
  </si>
  <si>
    <t>XBOX ONE S 512GB BIVOLT ALL DIGITAL 120FPS BRANCO</t>
  </si>
  <si>
    <t>DESKTOP ACER C24-963-UA91 I3-1005G1 1.2GHz/8GB/512GB SSD/23.8FHD IPS/W10/INGLES PRETO</t>
  </si>
  <si>
    <t>Informatica</t>
  </si>
  <si>
    <t>FONE C/ MICROFONE JBL C50HI PRETO</t>
  </si>
  <si>
    <t>IMPRESSORA XIAOMI FOTOGRAFICA MI PORTABLE PHOTO PRINTER TEJ4018GL BLUETOOTH BRANCO</t>
  </si>
  <si>
    <t>MONIT. LED 15.6 HYE HY16WLNC HD/VGA/HDMI PRETO</t>
  </si>
  <si>
    <t>MOUSE GAME COOLER MASTER MM110 RGB PRETO MM-110-GKOM1</t>
  </si>
  <si>
    <t>PENDRIVE 8GB ADATA AC906-8GB USB 2.0 PRETO</t>
  </si>
  <si>
    <t>SPEAKER AMAZON ECHO DOT 4 GER ALEXA/WIFI AZUL</t>
  </si>
  <si>
    <t>codProduto</t>
  </si>
  <si>
    <t>descricao</t>
  </si>
  <si>
    <t>preco</t>
  </si>
  <si>
    <t>qtdEstoque</t>
  </si>
  <si>
    <t>disponivel</t>
  </si>
  <si>
    <t>emDestaque</t>
  </si>
  <si>
    <t>1. Quantidade total de itens em estoque (somatória das quantidades de todos os produtos)</t>
  </si>
  <si>
    <t>3. Quantidade total de itens disponíveis (similar ao anterior)</t>
  </si>
  <si>
    <t>5. Valor total do inventário da empresa (somatória dos valores individuais multiplicado pela quantidade em estoque - considere apenas os produtos “EM ESTOQUE”)</t>
  </si>
  <si>
    <t>6. Produto mais caro da loja (bem como seu departamento - considere apenas o preço dele)</t>
  </si>
  <si>
    <t>7. Produto mais barato da loja (bem como seu departamento - considere apenas o preço dele)</t>
  </si>
  <si>
    <t>8. Produto de estoque mais valioso (considere o preço multiplicado pela quantidade e também apenas EM ESTOQUE)</t>
  </si>
  <si>
    <t>9. Produto em estoque menos valioso (considere o preço multiplicado pela quantidade e também apenas EM ESTOQUE)</t>
  </si>
  <si>
    <t>10. Valor do ticket médio dos produtos da empresa (basicamente o valor total do inventário dividido pelo número de itens - considere TODOS os produtos, porém considere apenas 1 exemplar por produto)</t>
  </si>
  <si>
    <t>11. Somatória de itens por departamento (você deverá retornar um objeto contendo o nome do departamento e o total de itens nele - Novamente considere os produtos “EM ESTOQUE” - e é apenas a somatória da quantidade de itens)</t>
  </si>
  <si>
    <t>12. Valor total do inventário por departamento (similar ao item anterior - considere TODOS os produtos)</t>
  </si>
  <si>
    <t>14. Departamento mais valioso (qual o departamento que tem a maior somatória dos valores dos itens - Considere todos os departamentos)</t>
  </si>
  <si>
    <t>15. Departamento menos valioso (similar ao anterior)</t>
  </si>
  <si>
    <t>Item</t>
  </si>
  <si>
    <t>Resultado</t>
  </si>
  <si>
    <t>Fórmula</t>
  </si>
  <si>
    <t>2. Quantidade total de itens em destaque (somatória das quantidades dos itens marcados como "emDestaque: sim")</t>
  </si>
  <si>
    <t>=SUM(listaProdutos!D2:D92)</t>
  </si>
  <si>
    <t>=SUMIF(listaProdutos!F2:F92,"sim",listaProdutos!D2:D92)</t>
  </si>
  <si>
    <t>=SUMIF(listaProdutos!E2:E92,"sim",listaProdutos!D2:D92)</t>
  </si>
  <si>
    <t>=SUMIFS(listaProdutos!D2:D92,listaProdutos!D2:D92,"&gt;0",listaProdutos!E2:E92,"sim")</t>
  </si>
  <si>
    <t>=SUMPRODUCT(listaProdutos!D2:D92,listaProdutos!C2:C92)</t>
  </si>
  <si>
    <t>valorInventario</t>
  </si>
  <si>
    <t>=B6/COUNTA(listaProdutos!B2:B92)</t>
  </si>
  <si>
    <t>13. Ticket médio por departamento (similar ao item anterior, porém retornando uma lista de objetos que contenha o nome do departamento e o seu ticket médio).</t>
  </si>
  <si>
    <t>=SUMIF(listaProdutos!$H$2:$H$92,{DEPARTAMENTO},listaProdutos!$D$2:$D$92)</t>
  </si>
  <si>
    <t>=SUMIF(listaProdutos!$H$2:$H$92,{DEPARTAMENTO},listaProdutos!$I$2:$I$92)</t>
  </si>
  <si>
    <t>={INVENTÁRIO}/COUNTIF(listaProdutos!$H$2:$H$92,{DEPARTAMENTO})</t>
  </si>
  <si>
    <t>=INDEX(B1:J1,MATCH(MAX(B3:J3),B3:J3,0))</t>
  </si>
  <si>
    <t>=INDEX(B1:J1,MATCH(MIN(B3:J3),B3:J3,0))</t>
  </si>
  <si>
    <t>=INDEX(listaProdutos!B:B,MATCH(MAX(listaProdutos!C2:C92),listaProdutos!C:C,0))
=INDEX(listaProdutos!H:H,MATCH(MAX(listaProdutos!C2:C92),listaProdutos!C:C,0))</t>
  </si>
  <si>
    <t>=INDEX(listaProdutos!B:B,MATCH(MIN(listaProdutos!C2:C92),listaProdutos!C:C,0))
=INDEX(listaProdutos!H:H,MATCH(MIN(listaProdutos!C2:C92),listaProdutos!C:C,0))</t>
  </si>
  <si>
    <t>=INDEX(listaProdutos!B:B,MATCH(MAX(listaProdutos!I2:I92),listaProdutos!I:I,0))
=INDEX(listaProdutos!H:H,MATCH(MAX(listaProdutos!I2:I92),listaProdutos!I:I,0))</t>
  </si>
  <si>
    <t>=INDEX(listaProdutos!B:B,MATCH(MIN(IF(listaProdutos!I2:I92&gt;0,listaProdutos!I2:I92)),listaProdutos!I:I,0))
=INDEX(listaProdutos!H:H,MATCH(MIN(IF(listaProdutos!I2:I92&gt;0,listaProdutos!I2:I92)),listaProdutos!I:I,0))</t>
  </si>
  <si>
    <t>4. Quantidade de itens disponíveis e em destaque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</si>
</sst>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B11" sqref="B11"/>
    </sheetView>
  </sheetViews>
  <sheetFormatPr defaultRowHeight="14.4" x14ac:dyDescent="0.3"/>
  <cols>
    <col min="1" max="1" width="10.5546875" style="2" bestFit="1" customWidth="1"/>
    <col min="2" max="2" width="100.6640625" style="2" bestFit="1" customWidth="1"/>
    <col min="3" max="3" width="6" style="2" bestFit="1" customWidth="1"/>
    <col min="4" max="4" width="10.21875" style="2" bestFit="1" customWidth="1"/>
    <col min="5" max="5" width="9.109375" style="2" bestFit="1" customWidth="1"/>
    <col min="6" max="6" width="11.21875" style="2" bestFit="1" customWidth="1"/>
    <col min="7" max="7" width="7.44140625" style="2" bestFit="1" customWidth="1"/>
    <col min="8" max="8" width="16.33203125" style="2" bestFit="1" customWidth="1"/>
    <col min="9" max="9" width="14.33203125" customWidth="1"/>
  </cols>
  <sheetData>
    <row r="1" spans="1:9" ht="21.6" customHeight="1" x14ac:dyDescent="0.3">
      <c r="A1" s="4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2</v>
      </c>
      <c r="H1" s="4" t="s">
        <v>3</v>
      </c>
      <c r="I1" s="13" t="s">
        <v>131</v>
      </c>
    </row>
    <row r="2" spans="1:9" ht="21.6" customHeight="1" x14ac:dyDescent="0.3">
      <c r="A2" s="4">
        <v>25754</v>
      </c>
      <c r="B2" s="4" t="s">
        <v>0</v>
      </c>
      <c r="C2" s="4">
        <v>5</v>
      </c>
      <c r="D2" s="4">
        <v>10</v>
      </c>
      <c r="E2" s="4" t="s">
        <v>1</v>
      </c>
      <c r="F2" s="4" t="s">
        <v>1</v>
      </c>
      <c r="G2" s="4">
        <v>1</v>
      </c>
      <c r="H2" s="4" t="s">
        <v>4</v>
      </c>
      <c r="I2">
        <f>C2*D2</f>
        <v>50</v>
      </c>
    </row>
    <row r="3" spans="1:9" ht="21.6" customHeight="1" x14ac:dyDescent="0.3">
      <c r="A3" s="4">
        <v>20212</v>
      </c>
      <c r="B3" s="4" t="s">
        <v>5</v>
      </c>
      <c r="C3" s="4">
        <v>2.8</v>
      </c>
      <c r="D3" s="4">
        <v>20</v>
      </c>
      <c r="E3" s="4" t="s">
        <v>1</v>
      </c>
      <c r="F3" s="4" t="s">
        <v>1</v>
      </c>
      <c r="G3" s="4">
        <v>1</v>
      </c>
      <c r="H3" s="4" t="s">
        <v>4</v>
      </c>
      <c r="I3">
        <f t="shared" ref="I3:I66" si="0">C3*D3</f>
        <v>56</v>
      </c>
    </row>
    <row r="4" spans="1:9" ht="21.6" customHeight="1" x14ac:dyDescent="0.3">
      <c r="A4" s="4">
        <v>21300</v>
      </c>
      <c r="B4" s="4" t="s">
        <v>6</v>
      </c>
      <c r="C4" s="4">
        <v>3.5</v>
      </c>
      <c r="D4" s="4">
        <v>10</v>
      </c>
      <c r="E4" s="4" t="s">
        <v>1</v>
      </c>
      <c r="F4" s="4" t="s">
        <v>7</v>
      </c>
      <c r="G4" s="4">
        <v>1</v>
      </c>
      <c r="H4" s="4" t="s">
        <v>4</v>
      </c>
      <c r="I4">
        <f t="shared" si="0"/>
        <v>35</v>
      </c>
    </row>
    <row r="5" spans="1:9" ht="21.6" customHeight="1" x14ac:dyDescent="0.3">
      <c r="A5" s="4">
        <v>26608</v>
      </c>
      <c r="B5" s="4" t="s">
        <v>8</v>
      </c>
      <c r="C5" s="4">
        <v>10.4</v>
      </c>
      <c r="D5" s="4">
        <v>10</v>
      </c>
      <c r="E5" s="4" t="s">
        <v>1</v>
      </c>
      <c r="F5" s="4" t="s">
        <v>1</v>
      </c>
      <c r="G5" s="4">
        <v>1</v>
      </c>
      <c r="H5" s="4" t="s">
        <v>4</v>
      </c>
      <c r="I5">
        <f t="shared" si="0"/>
        <v>104</v>
      </c>
    </row>
    <row r="6" spans="1:9" ht="21.6" customHeight="1" x14ac:dyDescent="0.3">
      <c r="A6" s="4">
        <v>13539</v>
      </c>
      <c r="B6" s="4" t="s">
        <v>9</v>
      </c>
      <c r="C6" s="4">
        <v>14</v>
      </c>
      <c r="D6" s="4">
        <v>5</v>
      </c>
      <c r="E6" s="4" t="s">
        <v>1</v>
      </c>
      <c r="F6" s="4" t="s">
        <v>7</v>
      </c>
      <c r="G6" s="4">
        <v>1</v>
      </c>
      <c r="H6" s="4" t="s">
        <v>4</v>
      </c>
      <c r="I6">
        <f t="shared" si="0"/>
        <v>70</v>
      </c>
    </row>
    <row r="7" spans="1:9" ht="21.6" customHeight="1" x14ac:dyDescent="0.3">
      <c r="A7" s="4">
        <v>13896</v>
      </c>
      <c r="B7" s="4" t="s">
        <v>10</v>
      </c>
      <c r="C7" s="4">
        <v>1</v>
      </c>
      <c r="D7" s="4">
        <v>101</v>
      </c>
      <c r="E7" s="4" t="s">
        <v>1</v>
      </c>
      <c r="F7" s="4" t="s">
        <v>1</v>
      </c>
      <c r="G7" s="4">
        <v>1</v>
      </c>
      <c r="H7" s="4" t="s">
        <v>4</v>
      </c>
      <c r="I7">
        <f t="shared" si="0"/>
        <v>101</v>
      </c>
    </row>
    <row r="8" spans="1:9" ht="21.6" customHeight="1" x14ac:dyDescent="0.3">
      <c r="A8" s="4">
        <v>22252</v>
      </c>
      <c r="B8" s="4" t="s">
        <v>11</v>
      </c>
      <c r="C8" s="4">
        <v>16.5</v>
      </c>
      <c r="D8" s="4">
        <v>10</v>
      </c>
      <c r="E8" s="4" t="s">
        <v>1</v>
      </c>
      <c r="F8" s="4" t="s">
        <v>1</v>
      </c>
      <c r="G8" s="4">
        <v>1</v>
      </c>
      <c r="H8" s="4" t="s">
        <v>4</v>
      </c>
      <c r="I8">
        <f t="shared" si="0"/>
        <v>165</v>
      </c>
    </row>
    <row r="9" spans="1:9" ht="21.6" customHeight="1" x14ac:dyDescent="0.3">
      <c r="A9" s="4">
        <v>16991</v>
      </c>
      <c r="B9" s="4" t="s">
        <v>12</v>
      </c>
      <c r="C9" s="4">
        <v>39</v>
      </c>
      <c r="D9" s="4">
        <v>120</v>
      </c>
      <c r="E9" s="4" t="s">
        <v>1</v>
      </c>
      <c r="F9" s="4" t="s">
        <v>1</v>
      </c>
      <c r="G9" s="4">
        <v>1</v>
      </c>
      <c r="H9" s="4" t="s">
        <v>4</v>
      </c>
      <c r="I9">
        <f t="shared" si="0"/>
        <v>4680</v>
      </c>
    </row>
    <row r="10" spans="1:9" ht="21.6" customHeight="1" x14ac:dyDescent="0.3">
      <c r="A10" s="4">
        <v>7186</v>
      </c>
      <c r="B10" s="4" t="s">
        <v>13</v>
      </c>
      <c r="C10" s="4">
        <v>9.5</v>
      </c>
      <c r="D10" s="4">
        <v>21</v>
      </c>
      <c r="E10" s="4" t="s">
        <v>1</v>
      </c>
      <c r="F10" s="4" t="s">
        <v>7</v>
      </c>
      <c r="G10" s="4">
        <v>1</v>
      </c>
      <c r="H10" s="4" t="s">
        <v>4</v>
      </c>
      <c r="I10">
        <f t="shared" si="0"/>
        <v>199.5</v>
      </c>
    </row>
    <row r="11" spans="1:9" ht="21.6" customHeight="1" x14ac:dyDescent="0.3">
      <c r="A11" s="4">
        <v>7559</v>
      </c>
      <c r="B11" s="4" t="s">
        <v>14</v>
      </c>
      <c r="C11" s="4">
        <v>4</v>
      </c>
      <c r="D11" s="4">
        <v>21</v>
      </c>
      <c r="E11" s="4" t="s">
        <v>1</v>
      </c>
      <c r="F11" s="4" t="s">
        <v>1</v>
      </c>
      <c r="G11" s="4">
        <v>1</v>
      </c>
      <c r="H11" s="4" t="s">
        <v>4</v>
      </c>
      <c r="I11">
        <f t="shared" si="0"/>
        <v>84</v>
      </c>
    </row>
    <row r="12" spans="1:9" ht="21.6" customHeight="1" x14ac:dyDescent="0.3">
      <c r="A12" s="4">
        <v>25876</v>
      </c>
      <c r="B12" s="4" t="s">
        <v>15</v>
      </c>
      <c r="C12" s="4">
        <v>3</v>
      </c>
      <c r="D12" s="4">
        <v>5</v>
      </c>
      <c r="E12" s="4" t="s">
        <v>1</v>
      </c>
      <c r="F12" s="4" t="s">
        <v>1</v>
      </c>
      <c r="G12" s="4">
        <v>1</v>
      </c>
      <c r="H12" s="4" t="s">
        <v>4</v>
      </c>
      <c r="I12">
        <f t="shared" si="0"/>
        <v>15</v>
      </c>
    </row>
    <row r="13" spans="1:9" ht="21.6" customHeight="1" x14ac:dyDescent="0.3">
      <c r="A13" s="4">
        <v>21299</v>
      </c>
      <c r="B13" s="4" t="s">
        <v>16</v>
      </c>
      <c r="C13" s="4">
        <v>6.5</v>
      </c>
      <c r="D13" s="4">
        <v>81</v>
      </c>
      <c r="E13" s="4" t="s">
        <v>1</v>
      </c>
      <c r="F13" s="4" t="s">
        <v>1</v>
      </c>
      <c r="G13" s="4">
        <v>1</v>
      </c>
      <c r="H13" s="4" t="s">
        <v>4</v>
      </c>
      <c r="I13">
        <f t="shared" si="0"/>
        <v>526.5</v>
      </c>
    </row>
    <row r="14" spans="1:9" ht="21.6" customHeight="1" x14ac:dyDescent="0.3">
      <c r="A14" s="4">
        <v>15464</v>
      </c>
      <c r="B14" s="4" t="s">
        <v>17</v>
      </c>
      <c r="C14" s="4">
        <v>9.5</v>
      </c>
      <c r="D14" s="4">
        <v>91</v>
      </c>
      <c r="E14" s="4" t="s">
        <v>1</v>
      </c>
      <c r="F14" s="4" t="s">
        <v>1</v>
      </c>
      <c r="G14" s="4">
        <v>1</v>
      </c>
      <c r="H14" s="4" t="s">
        <v>4</v>
      </c>
      <c r="I14">
        <f t="shared" si="0"/>
        <v>864.5</v>
      </c>
    </row>
    <row r="15" spans="1:9" ht="21.6" customHeight="1" x14ac:dyDescent="0.3">
      <c r="A15" s="4">
        <v>24101</v>
      </c>
      <c r="B15" s="4" t="s">
        <v>18</v>
      </c>
      <c r="C15" s="4">
        <v>3</v>
      </c>
      <c r="D15" s="4">
        <v>0</v>
      </c>
      <c r="E15" s="4" t="s">
        <v>7</v>
      </c>
      <c r="F15" s="4" t="s">
        <v>7</v>
      </c>
      <c r="G15" s="4">
        <v>1</v>
      </c>
      <c r="H15" s="4" t="s">
        <v>4</v>
      </c>
      <c r="I15">
        <f t="shared" si="0"/>
        <v>0</v>
      </c>
    </row>
    <row r="16" spans="1:9" ht="21.6" customHeight="1" x14ac:dyDescent="0.3">
      <c r="A16" s="4">
        <v>13449</v>
      </c>
      <c r="B16" s="4" t="s">
        <v>19</v>
      </c>
      <c r="C16" s="4">
        <v>2.9</v>
      </c>
      <c r="D16" s="4">
        <v>2</v>
      </c>
      <c r="E16" s="4" t="s">
        <v>1</v>
      </c>
      <c r="F16" s="4" t="s">
        <v>1</v>
      </c>
      <c r="G16" s="4">
        <v>1</v>
      </c>
      <c r="H16" s="4" t="s">
        <v>4</v>
      </c>
      <c r="I16">
        <f t="shared" si="0"/>
        <v>5.8</v>
      </c>
    </row>
    <row r="17" spans="1:9" ht="21.6" customHeight="1" x14ac:dyDescent="0.3">
      <c r="A17" s="4">
        <v>26948</v>
      </c>
      <c r="B17" s="4" t="s">
        <v>20</v>
      </c>
      <c r="C17" s="4">
        <v>3.2</v>
      </c>
      <c r="D17" s="4">
        <v>3</v>
      </c>
      <c r="E17" s="4" t="s">
        <v>1</v>
      </c>
      <c r="F17" s="4" t="s">
        <v>1</v>
      </c>
      <c r="G17" s="4">
        <v>1</v>
      </c>
      <c r="H17" s="4" t="s">
        <v>4</v>
      </c>
      <c r="I17">
        <f t="shared" si="0"/>
        <v>9.6000000000000014</v>
      </c>
    </row>
    <row r="18" spans="1:9" ht="21.6" customHeight="1" x14ac:dyDescent="0.3">
      <c r="A18" s="4">
        <v>6530</v>
      </c>
      <c r="B18" s="4" t="s">
        <v>21</v>
      </c>
      <c r="C18" s="4">
        <v>6</v>
      </c>
      <c r="D18" s="4">
        <v>413</v>
      </c>
      <c r="E18" s="4" t="s">
        <v>1</v>
      </c>
      <c r="F18" s="4" t="s">
        <v>1</v>
      </c>
      <c r="G18" s="4">
        <v>1</v>
      </c>
      <c r="H18" s="4" t="s">
        <v>4</v>
      </c>
      <c r="I18">
        <f t="shared" si="0"/>
        <v>2478</v>
      </c>
    </row>
    <row r="19" spans="1:9" ht="21.6" customHeight="1" x14ac:dyDescent="0.3">
      <c r="A19" s="4">
        <v>11719</v>
      </c>
      <c r="B19" s="4" t="s">
        <v>23</v>
      </c>
      <c r="C19" s="4">
        <v>15</v>
      </c>
      <c r="D19" s="4">
        <v>16</v>
      </c>
      <c r="E19" s="4" t="s">
        <v>1</v>
      </c>
      <c r="F19" s="4" t="s">
        <v>1</v>
      </c>
      <c r="G19" s="4">
        <v>2</v>
      </c>
      <c r="H19" s="4" t="s">
        <v>24</v>
      </c>
      <c r="I19">
        <f t="shared" si="0"/>
        <v>240</v>
      </c>
    </row>
    <row r="20" spans="1:9" ht="21.6" customHeight="1" x14ac:dyDescent="0.3">
      <c r="A20" s="4">
        <v>23213</v>
      </c>
      <c r="B20" s="4" t="s">
        <v>26</v>
      </c>
      <c r="C20" s="4">
        <v>9</v>
      </c>
      <c r="D20" s="4">
        <v>6</v>
      </c>
      <c r="E20" s="4" t="s">
        <v>1</v>
      </c>
      <c r="F20" s="4" t="s">
        <v>1</v>
      </c>
      <c r="G20" s="4">
        <v>3</v>
      </c>
      <c r="H20" s="4" t="s">
        <v>27</v>
      </c>
      <c r="I20">
        <f t="shared" si="0"/>
        <v>54</v>
      </c>
    </row>
    <row r="21" spans="1:9" ht="21.6" customHeight="1" x14ac:dyDescent="0.3">
      <c r="A21" s="4">
        <v>18092</v>
      </c>
      <c r="B21" s="4" t="s">
        <v>28</v>
      </c>
      <c r="C21" s="4">
        <v>8</v>
      </c>
      <c r="D21" s="4">
        <v>0</v>
      </c>
      <c r="E21" s="4" t="s">
        <v>7</v>
      </c>
      <c r="F21" s="4" t="s">
        <v>7</v>
      </c>
      <c r="G21" s="4">
        <v>3</v>
      </c>
      <c r="H21" s="4" t="s">
        <v>27</v>
      </c>
      <c r="I21">
        <f t="shared" si="0"/>
        <v>0</v>
      </c>
    </row>
    <row r="22" spans="1:9" ht="21.6" customHeight="1" x14ac:dyDescent="0.3">
      <c r="A22" s="4">
        <v>26414</v>
      </c>
      <c r="B22" s="4" t="s">
        <v>37</v>
      </c>
      <c r="C22" s="4">
        <v>87</v>
      </c>
      <c r="D22" s="4">
        <v>2</v>
      </c>
      <c r="E22" s="4" t="s">
        <v>1</v>
      </c>
      <c r="F22" s="4" t="s">
        <v>7</v>
      </c>
      <c r="G22" s="4">
        <v>4</v>
      </c>
      <c r="H22" s="4" t="s">
        <v>38</v>
      </c>
      <c r="I22">
        <f t="shared" si="0"/>
        <v>174</v>
      </c>
    </row>
    <row r="23" spans="1:9" ht="21.6" customHeight="1" x14ac:dyDescent="0.3">
      <c r="A23" s="4">
        <v>26333</v>
      </c>
      <c r="B23" s="4" t="s">
        <v>39</v>
      </c>
      <c r="C23" s="4">
        <v>36.5</v>
      </c>
      <c r="D23" s="4">
        <v>7</v>
      </c>
      <c r="E23" s="4" t="s">
        <v>1</v>
      </c>
      <c r="F23" s="4" t="s">
        <v>1</v>
      </c>
      <c r="G23" s="4">
        <v>4</v>
      </c>
      <c r="H23" s="4" t="s">
        <v>38</v>
      </c>
      <c r="I23">
        <f t="shared" si="0"/>
        <v>255.5</v>
      </c>
    </row>
    <row r="24" spans="1:9" ht="21.6" customHeight="1" x14ac:dyDescent="0.3">
      <c r="A24" s="4">
        <v>22941</v>
      </c>
      <c r="B24" s="4" t="s">
        <v>40</v>
      </c>
      <c r="C24" s="4">
        <v>55</v>
      </c>
      <c r="D24" s="4">
        <v>2</v>
      </c>
      <c r="E24" s="4" t="s">
        <v>1</v>
      </c>
      <c r="F24" s="4" t="s">
        <v>1</v>
      </c>
      <c r="G24" s="4">
        <v>4</v>
      </c>
      <c r="H24" s="4" t="s">
        <v>38</v>
      </c>
      <c r="I24">
        <f t="shared" si="0"/>
        <v>110</v>
      </c>
    </row>
    <row r="25" spans="1:9" ht="21.6" customHeight="1" x14ac:dyDescent="0.3">
      <c r="A25" s="4">
        <v>26468</v>
      </c>
      <c r="B25" s="4" t="s">
        <v>41</v>
      </c>
      <c r="C25" s="4">
        <v>19</v>
      </c>
      <c r="D25" s="4">
        <v>3</v>
      </c>
      <c r="E25" s="4" t="s">
        <v>1</v>
      </c>
      <c r="F25" s="4" t="s">
        <v>1</v>
      </c>
      <c r="G25" s="4">
        <v>4</v>
      </c>
      <c r="H25" s="4" t="s">
        <v>38</v>
      </c>
      <c r="I25">
        <f t="shared" si="0"/>
        <v>57</v>
      </c>
    </row>
    <row r="26" spans="1:9" ht="21.6" customHeight="1" x14ac:dyDescent="0.3">
      <c r="A26" s="4">
        <v>23553</v>
      </c>
      <c r="B26" s="4" t="s">
        <v>42</v>
      </c>
      <c r="C26" s="4">
        <v>24.75</v>
      </c>
      <c r="D26" s="4">
        <v>7</v>
      </c>
      <c r="E26" s="4" t="s">
        <v>1</v>
      </c>
      <c r="F26" s="4" t="s">
        <v>1</v>
      </c>
      <c r="G26" s="4">
        <v>4</v>
      </c>
      <c r="H26" s="4" t="s">
        <v>38</v>
      </c>
      <c r="I26">
        <f t="shared" si="0"/>
        <v>173.25</v>
      </c>
    </row>
    <row r="27" spans="1:9" ht="21.6" customHeight="1" x14ac:dyDescent="0.3">
      <c r="A27" s="4">
        <v>16845</v>
      </c>
      <c r="B27" s="4" t="s">
        <v>43</v>
      </c>
      <c r="C27" s="4">
        <v>8.1</v>
      </c>
      <c r="D27" s="4">
        <v>7</v>
      </c>
      <c r="E27" s="4" t="s">
        <v>1</v>
      </c>
      <c r="F27" s="4" t="s">
        <v>1</v>
      </c>
      <c r="G27" s="4">
        <v>5</v>
      </c>
      <c r="H27" s="4" t="s">
        <v>36</v>
      </c>
      <c r="I27">
        <f t="shared" si="0"/>
        <v>56.699999999999996</v>
      </c>
    </row>
    <row r="28" spans="1:9" ht="21.6" customHeight="1" x14ac:dyDescent="0.3">
      <c r="A28" s="4">
        <v>8971</v>
      </c>
      <c r="B28" s="4" t="s">
        <v>44</v>
      </c>
      <c r="C28" s="4">
        <v>1.2</v>
      </c>
      <c r="D28" s="4">
        <v>2</v>
      </c>
      <c r="E28" s="4" t="s">
        <v>1</v>
      </c>
      <c r="F28" s="4" t="s">
        <v>1</v>
      </c>
      <c r="G28" s="4">
        <v>5</v>
      </c>
      <c r="H28" s="4" t="s">
        <v>36</v>
      </c>
      <c r="I28">
        <f t="shared" si="0"/>
        <v>2.4</v>
      </c>
    </row>
    <row r="29" spans="1:9" ht="21.6" customHeight="1" x14ac:dyDescent="0.3">
      <c r="A29" s="4">
        <v>27624</v>
      </c>
      <c r="B29" s="4" t="s">
        <v>45</v>
      </c>
      <c r="C29" s="4">
        <v>48</v>
      </c>
      <c r="D29" s="4">
        <v>3</v>
      </c>
      <c r="E29" s="4" t="s">
        <v>1</v>
      </c>
      <c r="F29" s="4" t="s">
        <v>7</v>
      </c>
      <c r="G29" s="4">
        <v>5</v>
      </c>
      <c r="H29" s="4" t="s">
        <v>36</v>
      </c>
      <c r="I29">
        <f t="shared" si="0"/>
        <v>144</v>
      </c>
    </row>
    <row r="30" spans="1:9" ht="21.6" customHeight="1" x14ac:dyDescent="0.3">
      <c r="A30" s="4">
        <v>17791</v>
      </c>
      <c r="B30" s="4" t="s">
        <v>22</v>
      </c>
      <c r="C30" s="4">
        <v>13.8</v>
      </c>
      <c r="D30" s="4">
        <v>0</v>
      </c>
      <c r="E30" s="4" t="s">
        <v>7</v>
      </c>
      <c r="F30" s="4" t="s">
        <v>7</v>
      </c>
      <c r="G30" s="4">
        <v>1</v>
      </c>
      <c r="H30" s="4" t="s">
        <v>4</v>
      </c>
      <c r="I30">
        <f t="shared" si="0"/>
        <v>0</v>
      </c>
    </row>
    <row r="31" spans="1:9" ht="21.6" customHeight="1" x14ac:dyDescent="0.3">
      <c r="A31" s="4">
        <v>27062</v>
      </c>
      <c r="B31" s="4" t="s">
        <v>46</v>
      </c>
      <c r="C31" s="4">
        <v>3.9</v>
      </c>
      <c r="D31" s="4">
        <v>4</v>
      </c>
      <c r="E31" s="4" t="s">
        <v>1</v>
      </c>
      <c r="F31" s="4" t="s">
        <v>1</v>
      </c>
      <c r="G31" s="4">
        <v>5</v>
      </c>
      <c r="H31" s="4" t="s">
        <v>36</v>
      </c>
      <c r="I31">
        <f t="shared" si="0"/>
        <v>15.6</v>
      </c>
    </row>
    <row r="32" spans="1:9" ht="21.6" customHeight="1" x14ac:dyDescent="0.3">
      <c r="A32" s="4">
        <v>27085</v>
      </c>
      <c r="B32" s="4" t="s">
        <v>47</v>
      </c>
      <c r="C32" s="4">
        <v>4</v>
      </c>
      <c r="D32" s="4">
        <v>23</v>
      </c>
      <c r="E32" s="4" t="s">
        <v>1</v>
      </c>
      <c r="F32" s="4" t="s">
        <v>1</v>
      </c>
      <c r="G32" s="4">
        <v>5</v>
      </c>
      <c r="H32" s="4" t="s">
        <v>36</v>
      </c>
      <c r="I32">
        <f t="shared" si="0"/>
        <v>92</v>
      </c>
    </row>
    <row r="33" spans="1:9" ht="21.6" customHeight="1" x14ac:dyDescent="0.3">
      <c r="A33" s="4">
        <v>1705</v>
      </c>
      <c r="B33" s="4" t="s">
        <v>48</v>
      </c>
      <c r="C33" s="4">
        <v>2.9</v>
      </c>
      <c r="D33" s="4">
        <v>54</v>
      </c>
      <c r="E33" s="4" t="s">
        <v>1</v>
      </c>
      <c r="F33" s="4" t="s">
        <v>1</v>
      </c>
      <c r="G33" s="4">
        <v>5</v>
      </c>
      <c r="H33" s="4" t="s">
        <v>36</v>
      </c>
      <c r="I33">
        <f t="shared" si="0"/>
        <v>156.6</v>
      </c>
    </row>
    <row r="34" spans="1:9" ht="21.6" customHeight="1" x14ac:dyDescent="0.3">
      <c r="A34" s="4">
        <v>19985</v>
      </c>
      <c r="B34" s="4" t="s">
        <v>49</v>
      </c>
      <c r="C34" s="4">
        <v>2.8</v>
      </c>
      <c r="D34" s="4">
        <v>6</v>
      </c>
      <c r="E34" s="4" t="s">
        <v>1</v>
      </c>
      <c r="F34" s="4" t="s">
        <v>7</v>
      </c>
      <c r="G34" s="4">
        <v>5</v>
      </c>
      <c r="H34" s="4" t="s">
        <v>36</v>
      </c>
      <c r="I34">
        <f t="shared" si="0"/>
        <v>16.799999999999997</v>
      </c>
    </row>
    <row r="35" spans="1:9" ht="21.6" customHeight="1" x14ac:dyDescent="0.3">
      <c r="A35" s="4">
        <v>25492</v>
      </c>
      <c r="B35" s="4" t="s">
        <v>50</v>
      </c>
      <c r="C35" s="4">
        <v>3.75</v>
      </c>
      <c r="D35" s="4">
        <v>7</v>
      </c>
      <c r="E35" s="4" t="s">
        <v>1</v>
      </c>
      <c r="F35" s="4" t="s">
        <v>1</v>
      </c>
      <c r="G35" s="4">
        <v>5</v>
      </c>
      <c r="H35" s="4" t="s">
        <v>36</v>
      </c>
      <c r="I35">
        <f t="shared" si="0"/>
        <v>26.25</v>
      </c>
    </row>
    <row r="36" spans="1:9" ht="21.6" customHeight="1" x14ac:dyDescent="0.3">
      <c r="A36" s="4">
        <v>15883</v>
      </c>
      <c r="B36" s="4" t="s">
        <v>25</v>
      </c>
      <c r="C36" s="4">
        <v>6.5</v>
      </c>
      <c r="D36" s="4">
        <v>2</v>
      </c>
      <c r="E36" s="4" t="s">
        <v>1</v>
      </c>
      <c r="F36" s="4" t="s">
        <v>7</v>
      </c>
      <c r="G36" s="4">
        <v>2</v>
      </c>
      <c r="H36" s="4" t="s">
        <v>24</v>
      </c>
      <c r="I36">
        <f t="shared" si="0"/>
        <v>13</v>
      </c>
    </row>
    <row r="37" spans="1:9" ht="21.6" customHeight="1" x14ac:dyDescent="0.3">
      <c r="A37" s="4">
        <v>27065</v>
      </c>
      <c r="B37" s="4" t="s">
        <v>70</v>
      </c>
      <c r="C37" s="4">
        <v>185</v>
      </c>
      <c r="D37" s="4">
        <v>3</v>
      </c>
      <c r="E37" s="4" t="s">
        <v>1</v>
      </c>
      <c r="F37" s="4" t="s">
        <v>7</v>
      </c>
      <c r="G37" s="4">
        <v>6</v>
      </c>
      <c r="H37" s="4" t="s">
        <v>71</v>
      </c>
      <c r="I37">
        <f t="shared" si="0"/>
        <v>555</v>
      </c>
    </row>
    <row r="38" spans="1:9" ht="21.6" customHeight="1" x14ac:dyDescent="0.3">
      <c r="A38" s="4">
        <v>20437</v>
      </c>
      <c r="B38" s="4" t="s">
        <v>72</v>
      </c>
      <c r="C38" s="4">
        <v>175</v>
      </c>
      <c r="D38" s="4">
        <v>0</v>
      </c>
      <c r="E38" s="4" t="s">
        <v>7</v>
      </c>
      <c r="F38" s="4" t="s">
        <v>7</v>
      </c>
      <c r="G38" s="4">
        <v>6</v>
      </c>
      <c r="H38" s="4" t="s">
        <v>71</v>
      </c>
      <c r="I38">
        <f t="shared" si="0"/>
        <v>0</v>
      </c>
    </row>
    <row r="39" spans="1:9" ht="21.6" customHeight="1" x14ac:dyDescent="0.3">
      <c r="A39" s="4">
        <v>25104</v>
      </c>
      <c r="B39" s="4" t="s">
        <v>73</v>
      </c>
      <c r="C39" s="4">
        <v>175</v>
      </c>
      <c r="D39" s="4">
        <v>5</v>
      </c>
      <c r="E39" s="4" t="s">
        <v>1</v>
      </c>
      <c r="F39" s="4" t="s">
        <v>7</v>
      </c>
      <c r="G39" s="4">
        <v>6</v>
      </c>
      <c r="H39" s="4" t="s">
        <v>71</v>
      </c>
      <c r="I39">
        <f t="shared" si="0"/>
        <v>875</v>
      </c>
    </row>
    <row r="40" spans="1:9" ht="21.6" customHeight="1" x14ac:dyDescent="0.3">
      <c r="A40" s="4">
        <v>26976</v>
      </c>
      <c r="B40" s="4" t="s">
        <v>74</v>
      </c>
      <c r="C40" s="4">
        <v>190</v>
      </c>
      <c r="D40" s="4">
        <v>6</v>
      </c>
      <c r="E40" s="4" t="s">
        <v>1</v>
      </c>
      <c r="F40" s="4" t="s">
        <v>1</v>
      </c>
      <c r="G40" s="4">
        <v>6</v>
      </c>
      <c r="H40" s="4" t="s">
        <v>71</v>
      </c>
      <c r="I40">
        <f t="shared" si="0"/>
        <v>1140</v>
      </c>
    </row>
    <row r="41" spans="1:9" ht="21.6" customHeight="1" x14ac:dyDescent="0.3">
      <c r="A41" s="4">
        <v>27774</v>
      </c>
      <c r="B41" s="4" t="s">
        <v>75</v>
      </c>
      <c r="C41" s="4">
        <v>190</v>
      </c>
      <c r="D41" s="4">
        <v>7</v>
      </c>
      <c r="E41" s="4" t="s">
        <v>1</v>
      </c>
      <c r="F41" s="4" t="s">
        <v>1</v>
      </c>
      <c r="G41" s="4">
        <v>6</v>
      </c>
      <c r="H41" s="4" t="s">
        <v>71</v>
      </c>
      <c r="I41">
        <f t="shared" si="0"/>
        <v>1330</v>
      </c>
    </row>
    <row r="42" spans="1:9" ht="21.6" customHeight="1" x14ac:dyDescent="0.3">
      <c r="A42" s="4">
        <v>20438</v>
      </c>
      <c r="B42" s="4" t="s">
        <v>76</v>
      </c>
      <c r="C42" s="4">
        <v>190</v>
      </c>
      <c r="D42" s="4">
        <v>78</v>
      </c>
      <c r="E42" s="4" t="s">
        <v>1</v>
      </c>
      <c r="F42" s="4" t="s">
        <v>1</v>
      </c>
      <c r="G42" s="4">
        <v>6</v>
      </c>
      <c r="H42" s="4" t="s">
        <v>71</v>
      </c>
      <c r="I42">
        <f t="shared" si="0"/>
        <v>14820</v>
      </c>
    </row>
    <row r="43" spans="1:9" ht="21.6" customHeight="1" x14ac:dyDescent="0.3">
      <c r="A43" s="4">
        <v>27206</v>
      </c>
      <c r="B43" s="4" t="s">
        <v>77</v>
      </c>
      <c r="C43" s="4">
        <v>185</v>
      </c>
      <c r="D43" s="4">
        <v>9</v>
      </c>
      <c r="E43" s="4" t="s">
        <v>1</v>
      </c>
      <c r="F43" s="4" t="s">
        <v>1</v>
      </c>
      <c r="G43" s="4">
        <v>6</v>
      </c>
      <c r="H43" s="4" t="s">
        <v>71</v>
      </c>
      <c r="I43">
        <f t="shared" si="0"/>
        <v>1665</v>
      </c>
    </row>
    <row r="44" spans="1:9" ht="21.6" customHeight="1" x14ac:dyDescent="0.3">
      <c r="A44" s="4">
        <v>27207</v>
      </c>
      <c r="B44" s="4" t="s">
        <v>78</v>
      </c>
      <c r="C44" s="4">
        <v>185</v>
      </c>
      <c r="D44" s="4">
        <v>8</v>
      </c>
      <c r="E44" s="4" t="s">
        <v>1</v>
      </c>
      <c r="F44" s="4" t="s">
        <v>7</v>
      </c>
      <c r="G44" s="4">
        <v>6</v>
      </c>
      <c r="H44" s="4" t="s">
        <v>71</v>
      </c>
      <c r="I44">
        <f t="shared" si="0"/>
        <v>1480</v>
      </c>
    </row>
    <row r="45" spans="1:9" ht="21.6" customHeight="1" x14ac:dyDescent="0.3">
      <c r="A45" s="4">
        <v>27691</v>
      </c>
      <c r="B45" s="4" t="s">
        <v>79</v>
      </c>
      <c r="C45" s="4">
        <v>145</v>
      </c>
      <c r="D45" s="4">
        <v>0</v>
      </c>
      <c r="E45" s="4" t="s">
        <v>7</v>
      </c>
      <c r="F45" s="4" t="s">
        <v>7</v>
      </c>
      <c r="G45" s="4">
        <v>6</v>
      </c>
      <c r="H45" s="4" t="s">
        <v>71</v>
      </c>
      <c r="I45">
        <f t="shared" si="0"/>
        <v>0</v>
      </c>
    </row>
    <row r="46" spans="1:9" ht="21.6" customHeight="1" x14ac:dyDescent="0.3">
      <c r="A46" s="4">
        <v>23450</v>
      </c>
      <c r="B46" s="4" t="s">
        <v>29</v>
      </c>
      <c r="C46" s="4">
        <v>132</v>
      </c>
      <c r="D46" s="4">
        <v>23</v>
      </c>
      <c r="E46" s="4" t="s">
        <v>1</v>
      </c>
      <c r="F46" s="4" t="s">
        <v>1</v>
      </c>
      <c r="G46" s="4">
        <v>3</v>
      </c>
      <c r="H46" s="4" t="s">
        <v>27</v>
      </c>
      <c r="I46">
        <f t="shared" si="0"/>
        <v>3036</v>
      </c>
    </row>
    <row r="47" spans="1:9" ht="21.6" customHeight="1" x14ac:dyDescent="0.3">
      <c r="A47" s="4">
        <v>27695</v>
      </c>
      <c r="B47" s="4" t="s">
        <v>30</v>
      </c>
      <c r="C47" s="4">
        <v>36</v>
      </c>
      <c r="D47" s="4">
        <v>5</v>
      </c>
      <c r="E47" s="4" t="s">
        <v>1</v>
      </c>
      <c r="F47" s="4" t="s">
        <v>1</v>
      </c>
      <c r="G47" s="4">
        <v>3</v>
      </c>
      <c r="H47" s="4" t="s">
        <v>27</v>
      </c>
      <c r="I47">
        <f t="shared" si="0"/>
        <v>180</v>
      </c>
    </row>
    <row r="48" spans="1:9" ht="21.6" customHeight="1" x14ac:dyDescent="0.3">
      <c r="A48" s="4">
        <v>21849</v>
      </c>
      <c r="B48" s="4" t="s">
        <v>31</v>
      </c>
      <c r="C48" s="4">
        <v>340</v>
      </c>
      <c r="D48" s="4">
        <v>6</v>
      </c>
      <c r="E48" s="4" t="s">
        <v>1</v>
      </c>
      <c r="F48" s="4" t="s">
        <v>1</v>
      </c>
      <c r="G48" s="4">
        <v>3</v>
      </c>
      <c r="H48" s="4" t="s">
        <v>27</v>
      </c>
      <c r="I48">
        <f t="shared" si="0"/>
        <v>2040</v>
      </c>
    </row>
    <row r="49" spans="1:9" ht="21.6" customHeight="1" x14ac:dyDescent="0.3">
      <c r="A49" s="4">
        <v>12263</v>
      </c>
      <c r="B49" s="4" t="s">
        <v>32</v>
      </c>
      <c r="C49" s="4">
        <v>41</v>
      </c>
      <c r="D49" s="4">
        <v>27</v>
      </c>
      <c r="E49" s="4" t="s">
        <v>1</v>
      </c>
      <c r="F49" s="4" t="s">
        <v>1</v>
      </c>
      <c r="G49" s="4">
        <v>3</v>
      </c>
      <c r="H49" s="4" t="s">
        <v>27</v>
      </c>
      <c r="I49">
        <f t="shared" si="0"/>
        <v>1107</v>
      </c>
    </row>
    <row r="50" spans="1:9" ht="21.6" customHeight="1" x14ac:dyDescent="0.3">
      <c r="A50" s="4">
        <v>5025</v>
      </c>
      <c r="B50" s="4" t="s">
        <v>33</v>
      </c>
      <c r="C50" s="4">
        <v>46.5</v>
      </c>
      <c r="D50" s="4">
        <v>76</v>
      </c>
      <c r="E50" s="4" t="s">
        <v>1</v>
      </c>
      <c r="F50" s="4" t="s">
        <v>1</v>
      </c>
      <c r="G50" s="4">
        <v>3</v>
      </c>
      <c r="H50" s="4" t="s">
        <v>27</v>
      </c>
      <c r="I50">
        <f t="shared" si="0"/>
        <v>3534</v>
      </c>
    </row>
    <row r="51" spans="1:9" ht="21.6" customHeight="1" x14ac:dyDescent="0.3">
      <c r="A51" s="4">
        <v>19141</v>
      </c>
      <c r="B51" s="4" t="s">
        <v>34</v>
      </c>
      <c r="C51" s="4">
        <v>91</v>
      </c>
      <c r="D51" s="4">
        <v>0</v>
      </c>
      <c r="E51" s="4" t="s">
        <v>7</v>
      </c>
      <c r="F51" s="4" t="s">
        <v>7</v>
      </c>
      <c r="G51" s="4">
        <v>3</v>
      </c>
      <c r="H51" s="4" t="s">
        <v>27</v>
      </c>
      <c r="I51">
        <f t="shared" si="0"/>
        <v>0</v>
      </c>
    </row>
    <row r="52" spans="1:9" ht="21.6" customHeight="1" x14ac:dyDescent="0.3">
      <c r="A52" s="4">
        <v>15684</v>
      </c>
      <c r="B52" s="4" t="s">
        <v>51</v>
      </c>
      <c r="C52" s="4">
        <v>8.3000000000000007</v>
      </c>
      <c r="D52" s="4">
        <v>8</v>
      </c>
      <c r="E52" s="4" t="s">
        <v>1</v>
      </c>
      <c r="F52" s="4" t="s">
        <v>7</v>
      </c>
      <c r="G52" s="4">
        <v>5</v>
      </c>
      <c r="H52" s="4" t="s">
        <v>36</v>
      </c>
      <c r="I52">
        <f t="shared" si="0"/>
        <v>66.400000000000006</v>
      </c>
    </row>
    <row r="53" spans="1:9" ht="21.6" customHeight="1" x14ac:dyDescent="0.3">
      <c r="A53" s="4">
        <v>27405</v>
      </c>
      <c r="B53" s="4" t="s">
        <v>52</v>
      </c>
      <c r="C53" s="4">
        <v>5.5</v>
      </c>
      <c r="D53" s="4">
        <v>3</v>
      </c>
      <c r="E53" s="4" t="s">
        <v>1</v>
      </c>
      <c r="F53" s="4" t="s">
        <v>1</v>
      </c>
      <c r="G53" s="4">
        <v>5</v>
      </c>
      <c r="H53" s="4" t="s">
        <v>36</v>
      </c>
      <c r="I53">
        <f t="shared" si="0"/>
        <v>16.5</v>
      </c>
    </row>
    <row r="54" spans="1:9" ht="21.6" customHeight="1" x14ac:dyDescent="0.3">
      <c r="A54" s="4">
        <v>26941</v>
      </c>
      <c r="B54" s="4" t="s">
        <v>35</v>
      </c>
      <c r="C54" s="4">
        <v>263</v>
      </c>
      <c r="D54" s="4">
        <v>84</v>
      </c>
      <c r="E54" s="4" t="s">
        <v>1</v>
      </c>
      <c r="F54" s="4" t="s">
        <v>1</v>
      </c>
      <c r="G54" s="4">
        <v>3</v>
      </c>
      <c r="H54" s="4" t="s">
        <v>27</v>
      </c>
      <c r="I54">
        <f t="shared" si="0"/>
        <v>22092</v>
      </c>
    </row>
    <row r="55" spans="1:9" ht="21.6" customHeight="1" x14ac:dyDescent="0.3">
      <c r="A55" s="4">
        <v>26471</v>
      </c>
      <c r="B55" s="4" t="s">
        <v>53</v>
      </c>
      <c r="C55" s="4">
        <v>8.85</v>
      </c>
      <c r="D55" s="4">
        <v>64</v>
      </c>
      <c r="E55" s="4" t="s">
        <v>1</v>
      </c>
      <c r="F55" s="4" t="s">
        <v>1</v>
      </c>
      <c r="G55" s="4">
        <v>5</v>
      </c>
      <c r="H55" s="4" t="s">
        <v>36</v>
      </c>
      <c r="I55">
        <f t="shared" si="0"/>
        <v>566.4</v>
      </c>
    </row>
    <row r="56" spans="1:9" ht="21.6" customHeight="1" x14ac:dyDescent="0.3">
      <c r="A56" s="4">
        <v>18711</v>
      </c>
      <c r="B56" s="4" t="s">
        <v>54</v>
      </c>
      <c r="C56" s="4">
        <v>11.7</v>
      </c>
      <c r="D56" s="4">
        <v>33</v>
      </c>
      <c r="E56" s="4" t="s">
        <v>1</v>
      </c>
      <c r="F56" s="4" t="s">
        <v>1</v>
      </c>
      <c r="G56" s="4">
        <v>5</v>
      </c>
      <c r="H56" s="4" t="s">
        <v>36</v>
      </c>
      <c r="I56">
        <f t="shared" si="0"/>
        <v>386.09999999999997</v>
      </c>
    </row>
    <row r="57" spans="1:9" ht="21.6" customHeight="1" x14ac:dyDescent="0.3">
      <c r="A57" s="4">
        <v>25967</v>
      </c>
      <c r="B57" s="4" t="s">
        <v>55</v>
      </c>
      <c r="C57" s="4">
        <v>10.45</v>
      </c>
      <c r="D57" s="4">
        <v>83</v>
      </c>
      <c r="E57" s="4" t="s">
        <v>1</v>
      </c>
      <c r="F57" s="4" t="s">
        <v>1</v>
      </c>
      <c r="G57" s="4">
        <v>5</v>
      </c>
      <c r="H57" s="4" t="s">
        <v>36</v>
      </c>
      <c r="I57">
        <f t="shared" si="0"/>
        <v>867.34999999999991</v>
      </c>
    </row>
    <row r="58" spans="1:9" ht="21.6" customHeight="1" x14ac:dyDescent="0.3">
      <c r="A58" s="4">
        <v>24672</v>
      </c>
      <c r="B58" s="4" t="s">
        <v>81</v>
      </c>
      <c r="C58" s="4">
        <v>204.5</v>
      </c>
      <c r="D58" s="4">
        <v>16</v>
      </c>
      <c r="E58" s="4" t="s">
        <v>1</v>
      </c>
      <c r="F58" s="4" t="s">
        <v>1</v>
      </c>
      <c r="G58" s="4">
        <v>7</v>
      </c>
      <c r="H58" s="4" t="s">
        <v>82</v>
      </c>
      <c r="I58">
        <f t="shared" si="0"/>
        <v>3272</v>
      </c>
    </row>
    <row r="59" spans="1:9" ht="21.6" customHeight="1" x14ac:dyDescent="0.3">
      <c r="A59" s="4">
        <v>23734</v>
      </c>
      <c r="B59" s="4" t="s">
        <v>86</v>
      </c>
      <c r="C59" s="4">
        <v>205</v>
      </c>
      <c r="D59" s="4">
        <v>0</v>
      </c>
      <c r="E59" s="4" t="s">
        <v>7</v>
      </c>
      <c r="F59" s="4" t="s">
        <v>7</v>
      </c>
      <c r="G59" s="4">
        <v>8</v>
      </c>
      <c r="H59" s="4" t="s">
        <v>87</v>
      </c>
      <c r="I59">
        <f t="shared" si="0"/>
        <v>0</v>
      </c>
    </row>
    <row r="60" spans="1:9" ht="21.6" customHeight="1" x14ac:dyDescent="0.3">
      <c r="A60" s="4">
        <v>26335</v>
      </c>
      <c r="B60" s="4" t="s">
        <v>88</v>
      </c>
      <c r="C60" s="4">
        <v>382</v>
      </c>
      <c r="D60" s="4">
        <v>45</v>
      </c>
      <c r="E60" s="4" t="s">
        <v>1</v>
      </c>
      <c r="F60" s="4" t="s">
        <v>1</v>
      </c>
      <c r="G60" s="4">
        <v>8</v>
      </c>
      <c r="H60" s="4" t="s">
        <v>87</v>
      </c>
      <c r="I60">
        <f t="shared" si="0"/>
        <v>17190</v>
      </c>
    </row>
    <row r="61" spans="1:9" ht="21.6" customHeight="1" x14ac:dyDescent="0.3">
      <c r="A61" s="4">
        <v>27539</v>
      </c>
      <c r="B61" s="4" t="s">
        <v>89</v>
      </c>
      <c r="C61" s="4">
        <v>425</v>
      </c>
      <c r="D61" s="4">
        <v>2</v>
      </c>
      <c r="E61" s="4" t="s">
        <v>1</v>
      </c>
      <c r="F61" s="4" t="s">
        <v>1</v>
      </c>
      <c r="G61" s="4">
        <v>8</v>
      </c>
      <c r="H61" s="4" t="s">
        <v>87</v>
      </c>
      <c r="I61">
        <f t="shared" si="0"/>
        <v>850</v>
      </c>
    </row>
    <row r="62" spans="1:9" ht="21.6" customHeight="1" x14ac:dyDescent="0.3">
      <c r="A62" s="4">
        <v>27540</v>
      </c>
      <c r="B62" s="4" t="s">
        <v>90</v>
      </c>
      <c r="C62" s="4">
        <v>425</v>
      </c>
      <c r="D62" s="4">
        <v>4</v>
      </c>
      <c r="E62" s="4" t="s">
        <v>1</v>
      </c>
      <c r="F62" s="4" t="s">
        <v>1</v>
      </c>
      <c r="G62" s="4">
        <v>8</v>
      </c>
      <c r="H62" s="4" t="s">
        <v>87</v>
      </c>
      <c r="I62">
        <f t="shared" si="0"/>
        <v>1700</v>
      </c>
    </row>
    <row r="63" spans="1:9" ht="21.6" customHeight="1" x14ac:dyDescent="0.3">
      <c r="A63" s="4">
        <v>27541</v>
      </c>
      <c r="B63" s="4" t="s">
        <v>91</v>
      </c>
      <c r="C63" s="4">
        <v>418</v>
      </c>
      <c r="D63" s="4">
        <v>75</v>
      </c>
      <c r="E63" s="4" t="s">
        <v>1</v>
      </c>
      <c r="F63" s="4" t="s">
        <v>1</v>
      </c>
      <c r="G63" s="4">
        <v>8</v>
      </c>
      <c r="H63" s="4" t="s">
        <v>87</v>
      </c>
      <c r="I63">
        <f t="shared" si="0"/>
        <v>31350</v>
      </c>
    </row>
    <row r="64" spans="1:9" ht="21.6" customHeight="1" x14ac:dyDescent="0.3">
      <c r="A64" s="4">
        <v>25175</v>
      </c>
      <c r="B64" s="4" t="s">
        <v>92</v>
      </c>
      <c r="C64" s="4">
        <v>28.5</v>
      </c>
      <c r="D64" s="4">
        <v>28</v>
      </c>
      <c r="E64" s="4" t="s">
        <v>1</v>
      </c>
      <c r="F64" s="4" t="s">
        <v>1</v>
      </c>
      <c r="G64" s="4">
        <v>8</v>
      </c>
      <c r="H64" s="4" t="s">
        <v>87</v>
      </c>
      <c r="I64">
        <f t="shared" si="0"/>
        <v>798</v>
      </c>
    </row>
    <row r="65" spans="1:9" ht="21.6" customHeight="1" x14ac:dyDescent="0.3">
      <c r="A65" s="4">
        <v>25678</v>
      </c>
      <c r="B65" s="4" t="s">
        <v>96</v>
      </c>
      <c r="C65" s="4">
        <v>750</v>
      </c>
      <c r="D65" s="4">
        <v>0</v>
      </c>
      <c r="E65" s="4" t="s">
        <v>7</v>
      </c>
      <c r="F65" s="4" t="s">
        <v>7</v>
      </c>
      <c r="G65" s="4">
        <v>9</v>
      </c>
      <c r="H65" s="4" t="s">
        <v>97</v>
      </c>
      <c r="I65">
        <f t="shared" si="0"/>
        <v>0</v>
      </c>
    </row>
    <row r="66" spans="1:9" ht="21.6" customHeight="1" x14ac:dyDescent="0.3">
      <c r="A66" s="4">
        <v>2717</v>
      </c>
      <c r="B66" s="4" t="s">
        <v>56</v>
      </c>
      <c r="C66" s="4">
        <v>24.5</v>
      </c>
      <c r="D66" s="4">
        <v>24</v>
      </c>
      <c r="E66" s="4" t="s">
        <v>1</v>
      </c>
      <c r="F66" s="4" t="s">
        <v>7</v>
      </c>
      <c r="G66" s="4">
        <v>5</v>
      </c>
      <c r="H66" s="4" t="s">
        <v>36</v>
      </c>
      <c r="I66">
        <f t="shared" si="0"/>
        <v>588</v>
      </c>
    </row>
    <row r="67" spans="1:9" ht="21.6" customHeight="1" x14ac:dyDescent="0.3">
      <c r="A67" s="4">
        <v>5544</v>
      </c>
      <c r="B67" s="4" t="s">
        <v>57</v>
      </c>
      <c r="C67" s="4">
        <v>29</v>
      </c>
      <c r="D67" s="4">
        <v>82</v>
      </c>
      <c r="E67" s="4" t="s">
        <v>1</v>
      </c>
      <c r="F67" s="4" t="s">
        <v>1</v>
      </c>
      <c r="G67" s="4">
        <v>5</v>
      </c>
      <c r="H67" s="4" t="s">
        <v>36</v>
      </c>
      <c r="I67">
        <f t="shared" ref="I67:I92" si="1">C67*D67</f>
        <v>2378</v>
      </c>
    </row>
    <row r="68" spans="1:9" ht="21.6" customHeight="1" x14ac:dyDescent="0.3">
      <c r="A68" s="4">
        <v>1298</v>
      </c>
      <c r="B68" s="4" t="s">
        <v>58</v>
      </c>
      <c r="C68" s="4">
        <v>3.9</v>
      </c>
      <c r="D68" s="4">
        <v>22</v>
      </c>
      <c r="E68" s="4" t="s">
        <v>1</v>
      </c>
      <c r="F68" s="4" t="s">
        <v>1</v>
      </c>
      <c r="G68" s="4">
        <v>5</v>
      </c>
      <c r="H68" s="4" t="s">
        <v>36</v>
      </c>
      <c r="I68">
        <f t="shared" si="1"/>
        <v>85.8</v>
      </c>
    </row>
    <row r="69" spans="1:9" ht="21.6" customHeight="1" x14ac:dyDescent="0.3">
      <c r="A69" s="4">
        <v>27707</v>
      </c>
      <c r="B69" s="4" t="s">
        <v>98</v>
      </c>
      <c r="C69" s="4">
        <v>7</v>
      </c>
      <c r="D69" s="4">
        <v>29</v>
      </c>
      <c r="E69" s="4" t="s">
        <v>1</v>
      </c>
      <c r="F69" s="4" t="s">
        <v>1</v>
      </c>
      <c r="G69" s="4">
        <v>9</v>
      </c>
      <c r="H69" s="4" t="s">
        <v>97</v>
      </c>
      <c r="I69">
        <f t="shared" si="1"/>
        <v>203</v>
      </c>
    </row>
    <row r="70" spans="1:9" ht="21.6" customHeight="1" x14ac:dyDescent="0.3">
      <c r="A70" s="4">
        <v>27261</v>
      </c>
      <c r="B70" s="4" t="s">
        <v>59</v>
      </c>
      <c r="C70" s="4">
        <v>32.5</v>
      </c>
      <c r="D70" s="4">
        <v>4</v>
      </c>
      <c r="E70" s="4" t="s">
        <v>1</v>
      </c>
      <c r="F70" s="4" t="s">
        <v>1</v>
      </c>
      <c r="G70" s="4">
        <v>5</v>
      </c>
      <c r="H70" s="4" t="s">
        <v>36</v>
      </c>
      <c r="I70">
        <f t="shared" si="1"/>
        <v>130</v>
      </c>
    </row>
    <row r="71" spans="1:9" ht="21.6" customHeight="1" x14ac:dyDescent="0.3">
      <c r="A71" s="4">
        <v>20091</v>
      </c>
      <c r="B71" s="4" t="s">
        <v>60</v>
      </c>
      <c r="C71" s="4">
        <v>81</v>
      </c>
      <c r="D71" s="4">
        <v>54</v>
      </c>
      <c r="E71" s="4" t="s">
        <v>1</v>
      </c>
      <c r="F71" s="4" t="s">
        <v>1</v>
      </c>
      <c r="G71" s="4">
        <v>5</v>
      </c>
      <c r="H71" s="4" t="s">
        <v>36</v>
      </c>
      <c r="I71">
        <f t="shared" si="1"/>
        <v>4374</v>
      </c>
    </row>
    <row r="72" spans="1:9" ht="21.6" customHeight="1" x14ac:dyDescent="0.3">
      <c r="A72" s="4">
        <v>19277</v>
      </c>
      <c r="B72" s="4" t="s">
        <v>93</v>
      </c>
      <c r="C72" s="4">
        <v>10</v>
      </c>
      <c r="D72" s="4">
        <v>0</v>
      </c>
      <c r="E72" s="4" t="s">
        <v>7</v>
      </c>
      <c r="F72" s="4" t="s">
        <v>7</v>
      </c>
      <c r="G72" s="4">
        <v>8</v>
      </c>
      <c r="H72" s="4" t="s">
        <v>87</v>
      </c>
      <c r="I72">
        <f t="shared" si="1"/>
        <v>0</v>
      </c>
    </row>
    <row r="73" spans="1:9" ht="21.6" customHeight="1" x14ac:dyDescent="0.3">
      <c r="A73" s="4">
        <v>19757</v>
      </c>
      <c r="B73" s="4" t="s">
        <v>94</v>
      </c>
      <c r="C73" s="4">
        <v>21.5</v>
      </c>
      <c r="D73" s="4">
        <v>72</v>
      </c>
      <c r="E73" s="4" t="s">
        <v>1</v>
      </c>
      <c r="F73" s="4" t="s">
        <v>1</v>
      </c>
      <c r="G73" s="4">
        <v>8</v>
      </c>
      <c r="H73" s="4" t="s">
        <v>87</v>
      </c>
      <c r="I73">
        <f t="shared" si="1"/>
        <v>1548</v>
      </c>
    </row>
    <row r="74" spans="1:9" ht="21.6" customHeight="1" x14ac:dyDescent="0.3">
      <c r="A74" s="4">
        <v>25963</v>
      </c>
      <c r="B74" s="4" t="s">
        <v>99</v>
      </c>
      <c r="C74" s="4">
        <v>48.9</v>
      </c>
      <c r="D74" s="4">
        <v>62</v>
      </c>
      <c r="E74" s="4" t="s">
        <v>1</v>
      </c>
      <c r="F74" s="4" t="s">
        <v>7</v>
      </c>
      <c r="G74" s="4">
        <v>9</v>
      </c>
      <c r="H74" s="4" t="s">
        <v>97</v>
      </c>
      <c r="I74">
        <f t="shared" si="1"/>
        <v>3031.7999999999997</v>
      </c>
    </row>
    <row r="75" spans="1:9" ht="21.6" customHeight="1" x14ac:dyDescent="0.3">
      <c r="A75" s="4">
        <v>26674</v>
      </c>
      <c r="B75" s="4" t="s">
        <v>61</v>
      </c>
      <c r="C75" s="4">
        <v>229</v>
      </c>
      <c r="D75" s="4">
        <v>6</v>
      </c>
      <c r="E75" s="4" t="s">
        <v>1</v>
      </c>
      <c r="F75" s="4" t="s">
        <v>7</v>
      </c>
      <c r="G75" s="4">
        <v>5</v>
      </c>
      <c r="H75" s="4" t="s">
        <v>36</v>
      </c>
      <c r="I75">
        <f t="shared" si="1"/>
        <v>1374</v>
      </c>
    </row>
    <row r="76" spans="1:9" ht="21.6" customHeight="1" x14ac:dyDescent="0.3">
      <c r="A76" s="4">
        <v>26777</v>
      </c>
      <c r="B76" s="4" t="s">
        <v>62</v>
      </c>
      <c r="C76" s="4">
        <v>49.9</v>
      </c>
      <c r="D76" s="4">
        <v>11</v>
      </c>
      <c r="E76" s="4" t="s">
        <v>1</v>
      </c>
      <c r="F76" s="4" t="s">
        <v>7</v>
      </c>
      <c r="G76" s="4">
        <v>5</v>
      </c>
      <c r="H76" s="4" t="s">
        <v>36</v>
      </c>
      <c r="I76">
        <f t="shared" si="1"/>
        <v>548.9</v>
      </c>
    </row>
    <row r="77" spans="1:9" ht="21.6" customHeight="1" x14ac:dyDescent="0.3">
      <c r="A77" s="4">
        <v>12226</v>
      </c>
      <c r="B77" s="4" t="s">
        <v>63</v>
      </c>
      <c r="C77" s="4">
        <v>105</v>
      </c>
      <c r="D77" s="4">
        <v>1</v>
      </c>
      <c r="E77" s="4" t="s">
        <v>1</v>
      </c>
      <c r="F77" s="4" t="s">
        <v>1</v>
      </c>
      <c r="G77" s="4">
        <v>5</v>
      </c>
      <c r="H77" s="4" t="s">
        <v>36</v>
      </c>
      <c r="I77">
        <f t="shared" si="1"/>
        <v>105</v>
      </c>
    </row>
    <row r="78" spans="1:9" ht="21.6" customHeight="1" x14ac:dyDescent="0.3">
      <c r="A78" s="4">
        <v>27192</v>
      </c>
      <c r="B78" s="4" t="s">
        <v>64</v>
      </c>
      <c r="C78" s="4">
        <v>207</v>
      </c>
      <c r="D78" s="4">
        <v>4</v>
      </c>
      <c r="E78" s="4" t="s">
        <v>1</v>
      </c>
      <c r="F78" s="4" t="s">
        <v>1</v>
      </c>
      <c r="G78" s="4">
        <v>5</v>
      </c>
      <c r="H78" s="4" t="s">
        <v>36</v>
      </c>
      <c r="I78">
        <f t="shared" si="1"/>
        <v>828</v>
      </c>
    </row>
    <row r="79" spans="1:9" ht="21.6" customHeight="1" x14ac:dyDescent="0.3">
      <c r="A79" s="4">
        <v>15452</v>
      </c>
      <c r="B79" s="4" t="s">
        <v>65</v>
      </c>
      <c r="C79" s="4">
        <v>82.5</v>
      </c>
      <c r="D79" s="4">
        <v>61</v>
      </c>
      <c r="E79" s="4" t="s">
        <v>1</v>
      </c>
      <c r="F79" s="4" t="s">
        <v>1</v>
      </c>
      <c r="G79" s="4">
        <v>5</v>
      </c>
      <c r="H79" s="4" t="s">
        <v>36</v>
      </c>
      <c r="I79">
        <f t="shared" si="1"/>
        <v>5032.5</v>
      </c>
    </row>
    <row r="80" spans="1:9" ht="21.6" customHeight="1" x14ac:dyDescent="0.3">
      <c r="A80" s="4">
        <v>26013</v>
      </c>
      <c r="B80" s="4" t="s">
        <v>66</v>
      </c>
      <c r="C80" s="4">
        <v>112</v>
      </c>
      <c r="D80" s="4">
        <v>0</v>
      </c>
      <c r="E80" s="4" t="s">
        <v>7</v>
      </c>
      <c r="F80" s="4" t="s">
        <v>7</v>
      </c>
      <c r="G80" s="4">
        <v>5</v>
      </c>
      <c r="H80" s="4" t="s">
        <v>36</v>
      </c>
      <c r="I80">
        <f t="shared" si="1"/>
        <v>0</v>
      </c>
    </row>
    <row r="81" spans="1:9" ht="21.6" customHeight="1" x14ac:dyDescent="0.3">
      <c r="A81" s="4">
        <v>22125</v>
      </c>
      <c r="B81" s="4" t="s">
        <v>80</v>
      </c>
      <c r="C81" s="4">
        <v>170</v>
      </c>
      <c r="D81" s="4">
        <v>66</v>
      </c>
      <c r="E81" s="4" t="s">
        <v>1</v>
      </c>
      <c r="F81" s="4" t="s">
        <v>1</v>
      </c>
      <c r="G81" s="4">
        <v>6</v>
      </c>
      <c r="H81" s="4" t="s">
        <v>71</v>
      </c>
      <c r="I81">
        <f t="shared" si="1"/>
        <v>11220</v>
      </c>
    </row>
    <row r="82" spans="1:9" ht="21.6" customHeight="1" x14ac:dyDescent="0.3">
      <c r="A82" s="4">
        <v>27787</v>
      </c>
      <c r="B82" s="4" t="s">
        <v>67</v>
      </c>
      <c r="C82" s="4">
        <v>149</v>
      </c>
      <c r="D82" s="4">
        <v>41</v>
      </c>
      <c r="E82" s="4" t="s">
        <v>1</v>
      </c>
      <c r="F82" s="4" t="s">
        <v>1</v>
      </c>
      <c r="G82" s="4">
        <v>5</v>
      </c>
      <c r="H82" s="4" t="s">
        <v>36</v>
      </c>
      <c r="I82">
        <f t="shared" si="1"/>
        <v>6109</v>
      </c>
    </row>
    <row r="83" spans="1:9" ht="21.6" customHeight="1" x14ac:dyDescent="0.3">
      <c r="A83" s="4">
        <v>13168</v>
      </c>
      <c r="B83" s="4" t="s">
        <v>68</v>
      </c>
      <c r="C83" s="4">
        <v>49</v>
      </c>
      <c r="D83" s="4">
        <v>63</v>
      </c>
      <c r="E83" s="4" t="s">
        <v>1</v>
      </c>
      <c r="F83" s="4" t="s">
        <v>7</v>
      </c>
      <c r="G83" s="4">
        <v>5</v>
      </c>
      <c r="H83" s="4" t="s">
        <v>36</v>
      </c>
      <c r="I83">
        <f t="shared" si="1"/>
        <v>3087</v>
      </c>
    </row>
    <row r="84" spans="1:9" ht="21.6" customHeight="1" x14ac:dyDescent="0.3">
      <c r="A84" s="4">
        <v>27642</v>
      </c>
      <c r="B84" s="4" t="s">
        <v>100</v>
      </c>
      <c r="C84" s="4">
        <v>68</v>
      </c>
      <c r="D84" s="4">
        <v>12</v>
      </c>
      <c r="E84" s="4" t="s">
        <v>1</v>
      </c>
      <c r="F84" s="4" t="s">
        <v>7</v>
      </c>
      <c r="G84" s="4">
        <v>9</v>
      </c>
      <c r="H84" s="4" t="s">
        <v>97</v>
      </c>
      <c r="I84">
        <f t="shared" si="1"/>
        <v>816</v>
      </c>
    </row>
    <row r="85" spans="1:9" ht="21.6" customHeight="1" x14ac:dyDescent="0.3">
      <c r="A85" s="4">
        <v>26322</v>
      </c>
      <c r="B85" s="4" t="s">
        <v>101</v>
      </c>
      <c r="C85" s="4">
        <v>17</v>
      </c>
      <c r="D85" s="4">
        <v>64</v>
      </c>
      <c r="E85" s="4" t="s">
        <v>1</v>
      </c>
      <c r="F85" s="4" t="s">
        <v>7</v>
      </c>
      <c r="G85" s="4">
        <v>9</v>
      </c>
      <c r="H85" s="4" t="s">
        <v>97</v>
      </c>
      <c r="I85">
        <f t="shared" si="1"/>
        <v>1088</v>
      </c>
    </row>
    <row r="86" spans="1:9" ht="21.6" customHeight="1" x14ac:dyDescent="0.3">
      <c r="A86" s="4">
        <v>26658</v>
      </c>
      <c r="B86" s="4" t="s">
        <v>102</v>
      </c>
      <c r="C86" s="4">
        <v>2.85</v>
      </c>
      <c r="D86" s="4">
        <v>28</v>
      </c>
      <c r="E86" s="4" t="s">
        <v>1</v>
      </c>
      <c r="F86" s="4" t="s">
        <v>7</v>
      </c>
      <c r="G86" s="4">
        <v>9</v>
      </c>
      <c r="H86" s="4" t="s">
        <v>97</v>
      </c>
      <c r="I86">
        <f t="shared" si="1"/>
        <v>79.8</v>
      </c>
    </row>
    <row r="87" spans="1:9" ht="21.6" customHeight="1" x14ac:dyDescent="0.3">
      <c r="A87" s="4">
        <v>25659</v>
      </c>
      <c r="B87" s="4" t="s">
        <v>103</v>
      </c>
      <c r="C87" s="4">
        <v>38.5</v>
      </c>
      <c r="D87" s="4">
        <v>0</v>
      </c>
      <c r="E87" s="4" t="s">
        <v>7</v>
      </c>
      <c r="F87" s="4" t="s">
        <v>7</v>
      </c>
      <c r="G87" s="4">
        <v>9</v>
      </c>
      <c r="H87" s="4" t="s">
        <v>97</v>
      </c>
      <c r="I87">
        <f t="shared" si="1"/>
        <v>0</v>
      </c>
    </row>
    <row r="88" spans="1:9" ht="21.6" customHeight="1" x14ac:dyDescent="0.3">
      <c r="A88" s="4">
        <v>20526</v>
      </c>
      <c r="B88" s="4" t="s">
        <v>85</v>
      </c>
      <c r="C88" s="4">
        <v>50</v>
      </c>
      <c r="D88" s="4">
        <v>9</v>
      </c>
      <c r="E88" s="4" t="s">
        <v>1</v>
      </c>
      <c r="F88" s="4" t="s">
        <v>1</v>
      </c>
      <c r="G88" s="4">
        <v>7</v>
      </c>
      <c r="H88" s="4" t="s">
        <v>82</v>
      </c>
      <c r="I88">
        <f t="shared" si="1"/>
        <v>450</v>
      </c>
    </row>
    <row r="89" spans="1:9" ht="21.6" customHeight="1" x14ac:dyDescent="0.3">
      <c r="A89" s="4">
        <v>27131</v>
      </c>
      <c r="B89" s="4" t="s">
        <v>83</v>
      </c>
      <c r="C89" s="4">
        <v>99</v>
      </c>
      <c r="D89" s="4">
        <v>34</v>
      </c>
      <c r="E89" s="4" t="s">
        <v>1</v>
      </c>
      <c r="F89" s="4" t="s">
        <v>7</v>
      </c>
      <c r="G89" s="4">
        <v>7</v>
      </c>
      <c r="H89" s="4" t="s">
        <v>82</v>
      </c>
      <c r="I89">
        <f t="shared" si="1"/>
        <v>3366</v>
      </c>
    </row>
    <row r="90" spans="1:9" ht="21.6" customHeight="1" x14ac:dyDescent="0.3">
      <c r="A90" s="4">
        <v>27133</v>
      </c>
      <c r="B90" s="4" t="s">
        <v>84</v>
      </c>
      <c r="C90" s="4">
        <v>99</v>
      </c>
      <c r="D90" s="4">
        <v>18</v>
      </c>
      <c r="E90" s="4" t="s">
        <v>1</v>
      </c>
      <c r="F90" s="4" t="s">
        <v>7</v>
      </c>
      <c r="G90" s="4">
        <v>7</v>
      </c>
      <c r="H90" s="4" t="s">
        <v>82</v>
      </c>
      <c r="I90">
        <f t="shared" si="1"/>
        <v>1782</v>
      </c>
    </row>
    <row r="91" spans="1:9" ht="21.6" customHeight="1" x14ac:dyDescent="0.3">
      <c r="A91" s="4">
        <v>25759</v>
      </c>
      <c r="B91" s="4" t="s">
        <v>69</v>
      </c>
      <c r="C91" s="4">
        <v>25</v>
      </c>
      <c r="D91" s="4">
        <v>23</v>
      </c>
      <c r="E91" s="4" t="s">
        <v>1</v>
      </c>
      <c r="F91" s="4" t="s">
        <v>1</v>
      </c>
      <c r="G91" s="4">
        <v>5</v>
      </c>
      <c r="H91" s="4" t="s">
        <v>36</v>
      </c>
      <c r="I91">
        <f t="shared" si="1"/>
        <v>575</v>
      </c>
    </row>
    <row r="92" spans="1:9" ht="21.6" customHeight="1" x14ac:dyDescent="0.3">
      <c r="A92" s="4">
        <v>27232</v>
      </c>
      <c r="B92" s="4" t="s">
        <v>95</v>
      </c>
      <c r="C92" s="4">
        <v>412</v>
      </c>
      <c r="D92" s="4">
        <v>6</v>
      </c>
      <c r="E92" s="4" t="s">
        <v>1</v>
      </c>
      <c r="F92" s="4" t="s">
        <v>1</v>
      </c>
      <c r="G92" s="4">
        <v>8</v>
      </c>
      <c r="H92" s="4" t="s">
        <v>87</v>
      </c>
      <c r="I92">
        <f t="shared" si="1"/>
        <v>2472</v>
      </c>
    </row>
  </sheetData>
  <autoFilter ref="A1:I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9" sqref="C19"/>
    </sheetView>
  </sheetViews>
  <sheetFormatPr defaultRowHeight="14.4" x14ac:dyDescent="0.3"/>
  <cols>
    <col min="1" max="1" width="16.88671875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24</v>
      </c>
    </row>
    <row r="4" spans="1:1" x14ac:dyDescent="0.3">
      <c r="A4" s="1" t="s">
        <v>27</v>
      </c>
    </row>
    <row r="5" spans="1:1" x14ac:dyDescent="0.3">
      <c r="A5" s="1" t="s">
        <v>38</v>
      </c>
    </row>
    <row r="6" spans="1:1" x14ac:dyDescent="0.3">
      <c r="A6" s="1" t="s">
        <v>36</v>
      </c>
    </row>
    <row r="7" spans="1:1" x14ac:dyDescent="0.3">
      <c r="A7" s="1" t="s">
        <v>71</v>
      </c>
    </row>
    <row r="8" spans="1:1" x14ac:dyDescent="0.3">
      <c r="A8" s="1" t="s">
        <v>82</v>
      </c>
    </row>
    <row r="9" spans="1:1" x14ac:dyDescent="0.3">
      <c r="A9" s="1" t="s">
        <v>87</v>
      </c>
    </row>
    <row r="10" spans="1:1" x14ac:dyDescent="0.3">
      <c r="A10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B4" sqref="B4"/>
    </sheetView>
  </sheetViews>
  <sheetFormatPr defaultRowHeight="14.4" x14ac:dyDescent="0.3"/>
  <cols>
    <col min="1" max="1" width="86.21875" customWidth="1"/>
    <col min="2" max="2" width="45.88671875" customWidth="1"/>
    <col min="3" max="3" width="88.5546875" hidden="1" customWidth="1"/>
  </cols>
  <sheetData>
    <row r="1" spans="1:3" s="6" customFormat="1" ht="25.2" customHeight="1" x14ac:dyDescent="0.3">
      <c r="A1" s="7" t="s">
        <v>122</v>
      </c>
      <c r="B1" s="7" t="s">
        <v>123</v>
      </c>
      <c r="C1" s="7" t="s">
        <v>124</v>
      </c>
    </row>
    <row r="2" spans="1:3" ht="48" customHeight="1" x14ac:dyDescent="0.3">
      <c r="A2" s="8" t="s">
        <v>110</v>
      </c>
      <c r="B2" s="3">
        <f>SUM(listaProdutos!D2:D92)</f>
        <v>2568</v>
      </c>
      <c r="C2" s="9" t="s">
        <v>126</v>
      </c>
    </row>
    <row r="3" spans="1:3" ht="48" customHeight="1" x14ac:dyDescent="0.3">
      <c r="A3" s="8" t="s">
        <v>125</v>
      </c>
      <c r="B3" s="3">
        <f>SUMIF(listaProdutos!F2:F92,"sim",listaProdutos!D2:D92)</f>
        <v>2173</v>
      </c>
      <c r="C3" s="9" t="s">
        <v>127</v>
      </c>
    </row>
    <row r="4" spans="1:3" ht="48" customHeight="1" x14ac:dyDescent="0.3">
      <c r="A4" s="8" t="s">
        <v>111</v>
      </c>
      <c r="B4" s="3">
        <f>SUMIF(listaProdutos!E2:E92,"sim",listaProdutos!D2:D92)</f>
        <v>2568</v>
      </c>
      <c r="C4" s="9" t="s">
        <v>128</v>
      </c>
    </row>
    <row r="5" spans="1:3" ht="48" customHeight="1" x14ac:dyDescent="0.3">
      <c r="A5" s="8" t="s">
        <v>143</v>
      </c>
      <c r="B5" s="3">
        <f>SUMIFS(listaProdutos!D2:D92,listaProdutos!F2:F92,"sim",listaProdutos!E2:E92,"sim")</f>
        <v>2173</v>
      </c>
      <c r="C5" s="9" t="s">
        <v>129</v>
      </c>
    </row>
    <row r="6" spans="1:3" ht="48" customHeight="1" x14ac:dyDescent="0.3">
      <c r="A6" s="8" t="s">
        <v>112</v>
      </c>
      <c r="B6" s="11">
        <f>SUMPRODUCT(listaProdutos!D2:D92,listaProdutos!C2:C92)</f>
        <v>173219.55</v>
      </c>
      <c r="C6" s="9" t="s">
        <v>130</v>
      </c>
    </row>
    <row r="7" spans="1:3" ht="48" customHeight="1" x14ac:dyDescent="0.3">
      <c r="A7" s="8" t="s">
        <v>113</v>
      </c>
      <c r="B7" s="12" t="str">
        <f>"Produto: "&amp;INDEX(listaProdutos!B:B,MATCH(MAX(listaProdutos!C2:C92),listaProdutos!C:C,0))&amp;" Departamento: "&amp;INDEX(listaProdutos!H:H,MATCH(MAX(listaProdutos!C2:C92),listaProdutos!C:C,0))</f>
        <v>Produto: DESKTOP ACER C24-963-UA91 I3-1005G1 1.2GHz/8GB/512GB SSD/23.8FHD IPS/W10/INGLES PRETO Departamento: Informatica</v>
      </c>
      <c r="C7" s="17" t="s">
        <v>139</v>
      </c>
    </row>
    <row r="8" spans="1:3" ht="48" customHeight="1" x14ac:dyDescent="0.3">
      <c r="A8" s="8" t="s">
        <v>114</v>
      </c>
      <c r="B8" s="12" t="str">
        <f>"Produto: "&amp;INDEX(listaProdutos!B:B,MATCH(MIN(listaProdutos!C2:C92),listaProdutos!C:C,0))&amp;" Departamento: "&amp;INDEX(listaProdutos!H:H,MATCH(MIN(listaProdutos!C2:C92),listaProdutos!C:C,0))</f>
        <v>Produto: ADAPTADOR EXTENDER / RJ45 BEGE Departamento: Adaptadores</v>
      </c>
      <c r="C8" s="17" t="s">
        <v>140</v>
      </c>
    </row>
    <row r="9" spans="1:3" ht="48" customHeight="1" x14ac:dyDescent="0.3">
      <c r="A9" s="8" t="s">
        <v>115</v>
      </c>
      <c r="B9" s="12" t="str">
        <f>"Produto: "&amp;INDEX(listaProdutos!B:B,MATCH(MAX(listaProdutos!I2:I92),listaProdutos!I:I,0))&amp;" Departamento: "&amp;INDEX(listaProdutos!H:H,MATCH(MAX(listaProdutos!I2:I92),listaProdutos!I:I,0))</f>
        <v>Produto: CONSOLE SONY PS4 SLIM 1TB CUH-2215B PRETO BIVOLT + JOGO FIFA21 EA SPORT Departamento: Games</v>
      </c>
      <c r="C9" s="17" t="s">
        <v>141</v>
      </c>
    </row>
    <row r="10" spans="1:3" ht="48" customHeight="1" x14ac:dyDescent="0.3">
      <c r="A10" s="8" t="s">
        <v>116</v>
      </c>
      <c r="B10" s="12" t="str">
        <f t="array" ref="B10">"Produto: "&amp;INDEX(listaProdutos!B:B,MATCH(MIN(IF(listaProdutos!I2:I92&gt;0,listaProdutos!I2:I92)),listaProdutos!I:I,0))&amp;" Departamento: "&amp;INDEX(listaProdutos!H:H,MATCH(MIN(IF(listaProdutos!I2:I92&gt;0,listaProdutos!I2:I92)),listaProdutos!I:I,0))</f>
        <v>Produto: BATERIA GOLINE ALKALINE 9V 500MAH Departamento: Acessorios</v>
      </c>
      <c r="C10" s="17" t="s">
        <v>142</v>
      </c>
    </row>
    <row r="11" spans="1:3" ht="48" customHeight="1" x14ac:dyDescent="0.3">
      <c r="A11" s="10" t="s">
        <v>117</v>
      </c>
      <c r="B11" s="11">
        <f>B6/COUNTA(listaProdutos!B2:B92)</f>
        <v>1903.5115384615383</v>
      </c>
      <c r="C11" s="9" t="s">
        <v>132</v>
      </c>
    </row>
    <row r="12" spans="1:3" x14ac:dyDescent="0.3">
      <c r="A12" s="5"/>
    </row>
    <row r="13" spans="1:3" x14ac:dyDescent="0.3">
      <c r="A13" s="5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</sheetData>
  <autoFilter ref="A1:C1">
    <sortState ref="A2:C16">
      <sortCondition sortBy="cellColor" ref="A1" dxfId="0"/>
    </sortState>
  </autoFilter>
  <sortState ref="A1:A2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9" sqref="A9"/>
    </sheetView>
  </sheetViews>
  <sheetFormatPr defaultRowHeight="14.4" x14ac:dyDescent="0.3"/>
  <cols>
    <col min="1" max="1" width="81.33203125" customWidth="1"/>
    <col min="2" max="10" width="12" style="14" customWidth="1"/>
    <col min="11" max="11" width="67.33203125" hidden="1" customWidth="1"/>
  </cols>
  <sheetData>
    <row r="1" spans="1:11" ht="33" customHeight="1" x14ac:dyDescent="0.3">
      <c r="A1" s="7" t="s">
        <v>122</v>
      </c>
      <c r="B1" s="16" t="s">
        <v>4</v>
      </c>
      <c r="C1" s="16" t="s">
        <v>24</v>
      </c>
      <c r="D1" s="16" t="s">
        <v>27</v>
      </c>
      <c r="E1" s="16" t="s">
        <v>38</v>
      </c>
      <c r="F1" s="16" t="s">
        <v>36</v>
      </c>
      <c r="G1" s="16" t="s">
        <v>71</v>
      </c>
      <c r="H1" s="16" t="s">
        <v>82</v>
      </c>
      <c r="I1" s="16" t="s">
        <v>87</v>
      </c>
      <c r="J1" s="16" t="s">
        <v>97</v>
      </c>
      <c r="K1" s="7" t="s">
        <v>124</v>
      </c>
    </row>
    <row r="2" spans="1:11" ht="46.8" customHeight="1" x14ac:dyDescent="0.3">
      <c r="A2" s="10" t="s">
        <v>118</v>
      </c>
      <c r="B2" s="3">
        <f>SUMIF(listaProdutos!$H$2:$H$92,'Semana 2'!B1,listaProdutos!$D$2:$D$92)</f>
        <v>923</v>
      </c>
      <c r="C2" s="3">
        <f>SUMIF(listaProdutos!$H$2:$H$92,'Semana 2'!C1,listaProdutos!$D$2:$D$92)</f>
        <v>18</v>
      </c>
      <c r="D2" s="3">
        <f>SUMIF(listaProdutos!$H$2:$H$92,'Semana 2'!D1,listaProdutos!$D$2:$D$92)</f>
        <v>227</v>
      </c>
      <c r="E2" s="3">
        <f>SUMIF(listaProdutos!$H$2:$H$92,'Semana 2'!E1,listaProdutos!$D$2:$D$92)</f>
        <v>21</v>
      </c>
      <c r="F2" s="3">
        <f>SUMIF(listaProdutos!$H$2:$H$92,'Semana 2'!F1,listaProdutos!$D$2:$D$92)</f>
        <v>693</v>
      </c>
      <c r="G2" s="3">
        <f>SUMIF(listaProdutos!$H$2:$H$92,'Semana 2'!G1,listaProdutos!$D$2:$D$92)</f>
        <v>182</v>
      </c>
      <c r="H2" s="3">
        <f>SUMIF(listaProdutos!$H$2:$H$92,'Semana 2'!H1,listaProdutos!$D$2:$D$92)</f>
        <v>77</v>
      </c>
      <c r="I2" s="3">
        <f>SUMIF(listaProdutos!$H$2:$H$92,'Semana 2'!I1,listaProdutos!$D$2:$D$92)</f>
        <v>232</v>
      </c>
      <c r="J2" s="3">
        <f>SUMIF(listaProdutos!$H$2:$H$92,'Semana 2'!J1,listaProdutos!$D$2:$D$92)</f>
        <v>195</v>
      </c>
      <c r="K2" s="9" t="s">
        <v>134</v>
      </c>
    </row>
    <row r="3" spans="1:11" ht="46.8" customHeight="1" x14ac:dyDescent="0.3">
      <c r="A3" s="10" t="s">
        <v>119</v>
      </c>
      <c r="B3" s="11">
        <f>SUMIF(listaProdutos!$H$2:$H$92,'Semana 2'!B1,listaProdutos!$I$2:$I$92)</f>
        <v>9443.9000000000015</v>
      </c>
      <c r="C3" s="11">
        <f>SUMIF(listaProdutos!$H$2:$H$92,'Semana 2'!C1,listaProdutos!$I$2:$I$92)</f>
        <v>253</v>
      </c>
      <c r="D3" s="11">
        <f>SUMIF(listaProdutos!$H$2:$H$92,'Semana 2'!D1,listaProdutos!$I$2:$I$92)</f>
        <v>32043</v>
      </c>
      <c r="E3" s="11">
        <f>SUMIF(listaProdutos!$H$2:$H$92,'Semana 2'!E1,listaProdutos!$I$2:$I$92)</f>
        <v>769.75</v>
      </c>
      <c r="F3" s="11">
        <f>SUMIF(listaProdutos!$H$2:$H$92,'Semana 2'!F1,listaProdutos!$I$2:$I$92)</f>
        <v>27628.300000000003</v>
      </c>
      <c r="G3" s="11">
        <f>SUMIF(listaProdutos!$H$2:$H$92,'Semana 2'!G1,listaProdutos!$I$2:$I$92)</f>
        <v>33085</v>
      </c>
      <c r="H3" s="11">
        <f>SUMIF(listaProdutos!$H$2:$H$92,'Semana 2'!H1,listaProdutos!$I$2:$I$92)</f>
        <v>8870</v>
      </c>
      <c r="I3" s="11">
        <f>SUMIF(listaProdutos!$H$2:$H$92,'Semana 2'!I1,listaProdutos!$I$2:$I$92)</f>
        <v>55908</v>
      </c>
      <c r="J3" s="11">
        <f>SUMIF(listaProdutos!$H$2:$H$92,'Semana 2'!J1,listaProdutos!$I$2:$I$92)</f>
        <v>5218.5999999999995</v>
      </c>
      <c r="K3" s="9" t="s">
        <v>135</v>
      </c>
    </row>
    <row r="4" spans="1:11" ht="46.8" customHeight="1" x14ac:dyDescent="0.3">
      <c r="A4" s="10" t="s">
        <v>133</v>
      </c>
      <c r="B4" s="11">
        <f>B3/COUNTIF(listaProdutos!$H$2:$H$92,'Semana 2'!B1)</f>
        <v>524.66111111111115</v>
      </c>
      <c r="C4" s="11">
        <f>C3/COUNTIF(listaProdutos!$H$2:$H$92,'Semana 2'!C1)</f>
        <v>126.5</v>
      </c>
      <c r="D4" s="11">
        <f>D3/COUNTIF(listaProdutos!$H$2:$H$92,'Semana 2'!D1)</f>
        <v>3560.3333333333335</v>
      </c>
      <c r="E4" s="11">
        <f>E3/COUNTIF(listaProdutos!$H$2:$H$92,'Semana 2'!E1)</f>
        <v>153.94999999999999</v>
      </c>
      <c r="F4" s="11">
        <f>F3/COUNTIF(listaProdutos!$H$2:$H$92,'Semana 2'!F1)</f>
        <v>1023.2703703703705</v>
      </c>
      <c r="G4" s="11">
        <f>G3/COUNTIF(listaProdutos!$H$2:$H$92,'Semana 2'!G1)</f>
        <v>3308.5</v>
      </c>
      <c r="H4" s="11">
        <f>H3/COUNTIF(listaProdutos!$H$2:$H$92,'Semana 2'!H1)</f>
        <v>2217.5</v>
      </c>
      <c r="I4" s="11">
        <f>I3/COUNTIF(listaProdutos!$H$2:$H$92,'Semana 2'!I1)</f>
        <v>6212</v>
      </c>
      <c r="J4" s="11">
        <f>J3/COUNTIF(listaProdutos!$H$2:$H$92,'Semana 2'!J1)</f>
        <v>745.51428571428562</v>
      </c>
      <c r="K4" s="9" t="s">
        <v>136</v>
      </c>
    </row>
    <row r="5" spans="1:11" ht="46.8" customHeight="1" x14ac:dyDescent="0.3">
      <c r="A5" s="10" t="s">
        <v>120</v>
      </c>
      <c r="B5" s="3" t="str">
        <f>INDEX(B1:J1,MATCH(MAX(B3:J3),B3:J3,0))</f>
        <v>Games</v>
      </c>
      <c r="C5" s="15"/>
      <c r="D5" s="15"/>
      <c r="E5" s="15"/>
      <c r="F5" s="15"/>
      <c r="G5" s="15"/>
      <c r="H5" s="15"/>
      <c r="I5" s="15"/>
      <c r="J5" s="15"/>
      <c r="K5" s="9" t="s">
        <v>137</v>
      </c>
    </row>
    <row r="6" spans="1:11" ht="46.8" customHeight="1" x14ac:dyDescent="0.3">
      <c r="A6" s="10" t="s">
        <v>121</v>
      </c>
      <c r="B6" s="3" t="str">
        <f>INDEX(B1:J1,MATCH(MIN(B3:J3),B3:J3,0))</f>
        <v>Ferramentas</v>
      </c>
      <c r="C6" s="15"/>
      <c r="D6" s="15"/>
      <c r="E6" s="15"/>
      <c r="F6" s="15"/>
      <c r="G6" s="15"/>
      <c r="H6" s="15"/>
      <c r="I6" s="15"/>
      <c r="J6" s="15"/>
      <c r="K6" s="9" t="s">
        <v>138</v>
      </c>
    </row>
    <row r="7" spans="1:11" x14ac:dyDescent="0.3">
      <c r="A7" s="5"/>
    </row>
    <row r="8" spans="1:11" x14ac:dyDescent="0.3">
      <c r="A8" s="5"/>
    </row>
    <row r="9" spans="1:11" x14ac:dyDescent="0.3">
      <c r="A9" s="5"/>
    </row>
    <row r="10" spans="1:11" x14ac:dyDescent="0.3">
      <c r="A10" s="5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  <row r="14" spans="1:11" x14ac:dyDescent="0.3">
      <c r="A14" s="5"/>
    </row>
    <row r="15" spans="1:11" x14ac:dyDescent="0.3">
      <c r="A15" s="5"/>
    </row>
    <row r="16" spans="1:1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listaProdutos</vt:lpstr>
      <vt:lpstr>Departamentos</vt:lpstr>
      <vt:lpstr>Semana 1</vt:lpstr>
      <vt:lpstr>Semana 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Cordeiro Herculano</dc:creator>
  <cp:lastModifiedBy>Lucas Cordeiro Herculano</cp:lastModifiedBy>
  <dcterms:created xsi:type="dcterms:W3CDTF">2021-08-02T19:46:26Z</dcterms:created>
  <dcterms:modified xsi:type="dcterms:W3CDTF">2021-08-05T18:56:23Z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(2)G/DinZP1V/jz4kmSAoSzWz32xYNEJAvYVz7HwHjlVSRi5Zz0aYi5KxlT+c1SEsqD/L3MZJXP
P4CDcpWwCsiTfSqCXJavPqdkSm59UDQmg46v7SiIy0yXxhWzTyP0k+BREILO/wo23eiFosh0
RfhIai0LaMH6f7222zZD4wYgrzrUPObSPn2gj09D4u12Mc3KMuD8AaA9IMSO1oP81NzI9iHt
Y6UHtrNEDFfkjLVM0K</vt:lpwstr>
  </property>
  <property fmtid="{D5CDD505-2E9C-101B-9397-08002B2CF9AE}" pid="3" name="_2015_ms_pID_7253431">
    <vt:lpwstr>nL16fjBeoI9ID84nE7n61u4scsT4DGCJtyqWGyPRgg7k5CsX/rh7Bj
5+Dd4LqKOHk79f66Lb9rf+5urcQ5YQCepiaZhKKvA2SrSiZ2ut2K330I9NjK0fblc5XoM3cY
uwYug7wB3qOZlZ9k+Ben5Kc+IEdX+Er9OmCE3yXJI4fEc/GANwV1/9RRvgS7XlDM31XyLAw0
x09WYU/CC2HCpuxT</vt:lpwstr>
  </property>
</Properties>
</file>