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proyecto\"/>
    </mc:Choice>
  </mc:AlternateContent>
  <xr:revisionPtr revIDLastSave="0" documentId="13_ncr:1_{FF303899-1907-41D1-8786-D6E6A28C0887}" xr6:coauthVersionLast="47" xr6:coauthVersionMax="47" xr10:uidLastSave="{00000000-0000-0000-0000-000000000000}"/>
  <bookViews>
    <workbookView xWindow="2250" yWindow="2250" windowWidth="21600" windowHeight="1129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1" l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<sst xmlns="http://schemas.openxmlformats.org/spreadsheetml/2006/main" count="1" uniqueCount="1">
  <si>
    <t>DANIEL EDUARDO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</si>
</sst>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tabSelected="1" topLeftCell="A136" workbookViewId="0">
      <selection activeCell="A165" sqref="A165"/>
    </sheetView>
  </sheetViews>
  <sheetFormatPr baseColWidth="10" defaultColWidth="9.140625" defaultRowHeight="15" x14ac:dyDescent="0.25"/>
  <cols>
    <col min="1" max="1" width="22" customWidth="1"/>
    <col min="2" max="2" width="34.85546875" bestFit="1" customWidth="1"/>
    <col min="3" max="3" width="10.28515625" bestFit="1" customWidth="1"/>
  </cols>
  <sheetData>
    <row r="1" spans="1:3" ht="45" x14ac:dyDescent="0.25">
      <c r="A1" s="1" t="str">
        <f ca="1">IFERROR(__xludf.DUMMYFUNCTION("QUERY('Borrador semaforo'!A:N,""SELECT A, B, N WHERE N LIKE '%RECHAZADO%'"",1)"),"NUMERO_DOCUMENTO")</f>
        <v>NUMERO_DOCUMENTO</v>
      </c>
      <c r="B1" s="1" t="str">
        <f ca="1">IFERROR(__xludf.DUMMYFUNCTION("""COMPUTED_VALUE"""),"NOMBRE COMPLETO")</f>
        <v>NOMBRE COMPLETO</v>
      </c>
      <c r="C1" s="1" t="str">
        <f ca="1">IFERROR(__xludf.DUMMYFUNCTION("""COMPUTED_VALUE"""),"CONCEPTO VEEDOR")</f>
        <v>CONCEPTO VEEDOR</v>
      </c>
    </row>
    <row r="2" spans="1:3" x14ac:dyDescent="0.25">
      <c r="A2" s="2" t="str">
        <f ca="1">IFERROR(__xludf.DUMMYFUNCTION("""COMPUTED_VALUE"""),"6198756")</f>
        <v>6198756</v>
      </c>
      <c r="B2" s="3" t="str">
        <f ca="1">IFERROR(__xludf.DUMMYFUNCTION("""COMPUTED_VALUE"""),"JOHN JAIRO BOTERO GOMEZ")</f>
        <v>JOHN JAIRO BOTERO GOMEZ</v>
      </c>
      <c r="C2" s="3" t="str">
        <f ca="1">IFERROR(__xludf.DUMMYFUNCTION("""COMPUTED_VALUE"""),"RECHAZADO")</f>
        <v>RECHAZADO</v>
      </c>
    </row>
    <row r="3" spans="1:3" x14ac:dyDescent="0.25">
      <c r="A3" s="2" t="str">
        <f ca="1">IFERROR(__xludf.DUMMYFUNCTION("""COMPUTED_VALUE"""),"52889889")</f>
        <v>52889889</v>
      </c>
      <c r="B3" s="3" t="str">
        <f ca="1">IFERROR(__xludf.DUMMYFUNCTION("""COMPUTED_VALUE"""),"ANDREA ESTHER CASTRO LATORRE")</f>
        <v>ANDREA ESTHER CASTRO LATORRE</v>
      </c>
      <c r="C3" s="3" t="str">
        <f ca="1">IFERROR(__xludf.DUMMYFUNCTION("""COMPUTED_VALUE"""),"RECHAZADO")</f>
        <v>RECHAZADO</v>
      </c>
    </row>
    <row r="4" spans="1:3" x14ac:dyDescent="0.25">
      <c r="A4" s="2" t="str">
        <f ca="1">IFERROR(__xludf.DUMMYFUNCTION("""COMPUTED_VALUE"""),"33158166")</f>
        <v>33158166</v>
      </c>
      <c r="B4" s="3" t="str">
        <f ca="1">IFERROR(__xludf.DUMMYFUNCTION("""COMPUTED_VALUE"""),"RUBY ESTER FORTICH ALARCON")</f>
        <v>RUBY ESTER FORTICH ALARCON</v>
      </c>
      <c r="C4" s="3" t="str">
        <f ca="1">IFERROR(__xludf.DUMMYFUNCTION("""COMPUTED_VALUE"""),"RECHAZADO")</f>
        <v>RECHAZADO</v>
      </c>
    </row>
    <row r="5" spans="1:3" x14ac:dyDescent="0.25">
      <c r="A5" s="2" t="str">
        <f ca="1">IFERROR(__xludf.DUMMYFUNCTION("""COMPUTED_VALUE"""),"91507281")</f>
        <v>91507281</v>
      </c>
      <c r="B5" s="3" t="str">
        <f ca="1">IFERROR(__xludf.DUMMYFUNCTION("""COMPUTED_VALUE"""),"MIGUEL ARCANGEL LOPEZ RUIZ")</f>
        <v>MIGUEL ARCANGEL LOPEZ RUIZ</v>
      </c>
      <c r="C5" s="3" t="str">
        <f ca="1">IFERROR(__xludf.DUMMYFUNCTION("""COMPUTED_VALUE"""),"RECHAZADO")</f>
        <v>RECHAZADO</v>
      </c>
    </row>
    <row r="6" spans="1:3" x14ac:dyDescent="0.25">
      <c r="A6" s="2" t="str">
        <f ca="1">IFERROR(__xludf.DUMMYFUNCTION("""COMPUTED_VALUE"""),"49692300")</f>
        <v>49692300</v>
      </c>
      <c r="B6" s="3" t="str">
        <f ca="1">IFERROR(__xludf.DUMMYFUNCTION("""COMPUTED_VALUE"""),"LUCIA LEONOR PAREDES CASTRO")</f>
        <v>LUCIA LEONOR PAREDES CASTRO</v>
      </c>
      <c r="C6" s="3" t="str">
        <f ca="1">IFERROR(__xludf.DUMMYFUNCTION("""COMPUTED_VALUE"""),"RECHAZADO")</f>
        <v>RECHAZADO</v>
      </c>
    </row>
    <row r="7" spans="1:3" x14ac:dyDescent="0.25">
      <c r="A7" s="2" t="str">
        <f ca="1">IFERROR(__xludf.DUMMYFUNCTION("""COMPUTED_VALUE"""),"14320461")</f>
        <v>14320461</v>
      </c>
      <c r="B7" s="3" t="str">
        <f ca="1">IFERROR(__xludf.DUMMYFUNCTION("""COMPUTED_VALUE"""),"HELMER HERNAN GUTIERREZ MONTERO")</f>
        <v>HELMER HERNAN GUTIERREZ MONTERO</v>
      </c>
      <c r="C7" s="3" t="str">
        <f ca="1">IFERROR(__xludf.DUMMYFUNCTION("""COMPUTED_VALUE"""),"RECHAZADO")</f>
        <v>RECHAZADO</v>
      </c>
    </row>
    <row r="8" spans="1:3" x14ac:dyDescent="0.25">
      <c r="A8" s="2" t="str">
        <f ca="1">IFERROR(__xludf.DUMMYFUNCTION("""COMPUTED_VALUE"""),"85433625")</f>
        <v>85433625</v>
      </c>
      <c r="B8" s="3" t="str">
        <f ca="1">IFERROR(__xludf.DUMMYFUNCTION("""COMPUTED_VALUE"""),"LUIS MARCIAL GAMARRA GARCIA")</f>
        <v>LUIS MARCIAL GAMARRA GARCIA</v>
      </c>
      <c r="C8" s="3" t="str">
        <f ca="1">IFERROR(__xludf.DUMMYFUNCTION("""COMPUTED_VALUE"""),"RECHAZADO")</f>
        <v>RECHAZADO</v>
      </c>
    </row>
    <row r="9" spans="1:3" x14ac:dyDescent="0.25">
      <c r="A9" s="2" t="str">
        <f ca="1">IFERROR(__xludf.DUMMYFUNCTION("""COMPUTED_VALUE"""),"1075308448")</f>
        <v>1075308448</v>
      </c>
      <c r="B9" s="3" t="str">
        <f ca="1">IFERROR(__xludf.DUMMYFUNCTION("""COMPUTED_VALUE"""),"JHORMAN ANDRES SUAREZ RUEDA")</f>
        <v>JHORMAN ANDRES SUAREZ RUEDA</v>
      </c>
      <c r="C9" s="3" t="str">
        <f ca="1">IFERROR(__xludf.DUMMYFUNCTION("""COMPUTED_VALUE"""),"RECHAZADO")</f>
        <v>RECHAZADO</v>
      </c>
    </row>
    <row r="10" spans="1:3" x14ac:dyDescent="0.25">
      <c r="A10" s="2" t="str">
        <f ca="1">IFERROR(__xludf.DUMMYFUNCTION("""COMPUTED_VALUE"""),"79555566")</f>
        <v>79555566</v>
      </c>
      <c r="B10" s="3" t="str">
        <f ca="1">IFERROR(__xludf.DUMMYFUNCTION("""COMPUTED_VALUE"""),"SAMUEL SONELLY MUÑOZ BAHOZ")</f>
        <v>SAMUEL SONELLY MUÑOZ BAHOZ</v>
      </c>
      <c r="C10" s="3" t="str">
        <f ca="1">IFERROR(__xludf.DUMMYFUNCTION("""COMPUTED_VALUE"""),"RECHAZADO")</f>
        <v>RECHAZADO</v>
      </c>
    </row>
    <row r="11" spans="1:3" x14ac:dyDescent="0.25">
      <c r="A11" s="2" t="str">
        <f ca="1">IFERROR(__xludf.DUMMYFUNCTION("""COMPUTED_VALUE"""),"1077459205")</f>
        <v>1077459205</v>
      </c>
      <c r="B11" s="3" t="str">
        <f ca="1">IFERROR(__xludf.DUMMYFUNCTION("""COMPUTED_VALUE"""),"NELSON ADRIAN BLANDON RENTERIA")</f>
        <v>NELSON ADRIAN BLANDON RENTERIA</v>
      </c>
      <c r="C11" s="3" t="str">
        <f ca="1">IFERROR(__xludf.DUMMYFUNCTION("""COMPUTED_VALUE"""),"RECHAZADO")</f>
        <v>RECHAZADO</v>
      </c>
    </row>
    <row r="12" spans="1:3" x14ac:dyDescent="0.25">
      <c r="A12" s="2" t="str">
        <f ca="1">IFERROR(__xludf.DUMMYFUNCTION("""COMPUTED_VALUE"""),"2970001")</f>
        <v>2970001</v>
      </c>
      <c r="B12" s="3" t="str">
        <f ca="1">IFERROR(__xludf.DUMMYFUNCTION("""COMPUTED_VALUE"""),"JOSÉ LUIS RODRIGUEZ PARADA")</f>
        <v>JOSÉ LUIS RODRIGUEZ PARADA</v>
      </c>
      <c r="C12" s="3" t="str">
        <f ca="1">IFERROR(__xludf.DUMMYFUNCTION("""COMPUTED_VALUE"""),"RECHAZADO")</f>
        <v>RECHAZADO</v>
      </c>
    </row>
    <row r="13" spans="1:3" x14ac:dyDescent="0.25">
      <c r="A13" s="2" t="str">
        <f ca="1">IFERROR(__xludf.DUMMYFUNCTION("""COMPUTED_VALUE"""),"51699430")</f>
        <v>51699430</v>
      </c>
      <c r="B13" s="3" t="str">
        <f ca="1">IFERROR(__xludf.DUMMYFUNCTION("""COMPUTED_VALUE"""),"MYRIAM CONSTANZA HERNANDEZ MORENO")</f>
        <v>MYRIAM CONSTANZA HERNANDEZ MORENO</v>
      </c>
      <c r="C13" s="3" t="str">
        <f ca="1">IFERROR(__xludf.DUMMYFUNCTION("""COMPUTED_VALUE"""),"RECHAZADO")</f>
        <v>RECHAZADO</v>
      </c>
    </row>
    <row r="14" spans="1:3" x14ac:dyDescent="0.25">
      <c r="A14" s="2" t="str">
        <f ca="1">IFERROR(__xludf.DUMMYFUNCTION("""COMPUTED_VALUE"""),"17075621")</f>
        <v>17075621</v>
      </c>
      <c r="B14" s="3" t="str">
        <f ca="1">IFERROR(__xludf.DUMMYFUNCTION("""COMPUTED_VALUE"""),"ANIBAL  REY LOPEZ")</f>
        <v>ANIBAL  REY LOPEZ</v>
      </c>
      <c r="C14" s="3" t="str">
        <f ca="1">IFERROR(__xludf.DUMMYFUNCTION("""COMPUTED_VALUE"""),"RECHAZADO")</f>
        <v>RECHAZADO</v>
      </c>
    </row>
    <row r="15" spans="1:3" x14ac:dyDescent="0.25">
      <c r="A15" s="2" t="str">
        <f ca="1">IFERROR(__xludf.DUMMYFUNCTION("""COMPUTED_VALUE"""),"71721324")</f>
        <v>71721324</v>
      </c>
      <c r="B15" s="3" t="str">
        <f ca="1">IFERROR(__xludf.DUMMYFUNCTION("""COMPUTED_VALUE"""),"ALDRIN DE JESUS CHAVARRÍA MORA")</f>
        <v>ALDRIN DE JESUS CHAVARRÍA MORA</v>
      </c>
      <c r="C15" s="3" t="str">
        <f ca="1">IFERROR(__xludf.DUMMYFUNCTION("""COMPUTED_VALUE"""),"RECHAZADO")</f>
        <v>RECHAZADO</v>
      </c>
    </row>
    <row r="16" spans="1:3" x14ac:dyDescent="0.25">
      <c r="A16" s="2" t="str">
        <f ca="1">IFERROR(__xludf.DUMMYFUNCTION("""COMPUTED_VALUE"""),"32252263")</f>
        <v>32252263</v>
      </c>
      <c r="B16" s="3" t="str">
        <f ca="1">IFERROR(__xludf.DUMMYFUNCTION("""COMPUTED_VALUE"""),"NIMIA ISABEL RAMOS GUERRA")</f>
        <v>NIMIA ISABEL RAMOS GUERRA</v>
      </c>
      <c r="C16" s="3" t="str">
        <f ca="1">IFERROR(__xludf.DUMMYFUNCTION("""COMPUTED_VALUE"""),"RECHAZADO")</f>
        <v>RECHAZADO</v>
      </c>
    </row>
    <row r="17" spans="1:3" x14ac:dyDescent="0.25">
      <c r="A17" s="2" t="str">
        <f ca="1">IFERROR(__xludf.DUMMYFUNCTION("""COMPUTED_VALUE"""),"69023135")</f>
        <v>69023135</v>
      </c>
      <c r="B17" s="3" t="str">
        <f ca="1">IFERROR(__xludf.DUMMYFUNCTION("""COMPUTED_VALUE"""),"EDITH ARELIS ORTEGA ORDOÑEZ")</f>
        <v>EDITH ARELIS ORTEGA ORDOÑEZ</v>
      </c>
      <c r="C17" s="3" t="str">
        <f ca="1">IFERROR(__xludf.DUMMYFUNCTION("""COMPUTED_VALUE"""),"RECHAZADO")</f>
        <v>RECHAZADO</v>
      </c>
    </row>
    <row r="18" spans="1:3" x14ac:dyDescent="0.25">
      <c r="A18" s="2" t="str">
        <f ca="1">IFERROR(__xludf.DUMMYFUNCTION("""COMPUTED_VALUE"""),"12911769")</f>
        <v>12911769</v>
      </c>
      <c r="B18" s="3" t="str">
        <f ca="1">IFERROR(__xludf.DUMMYFUNCTION("""COMPUTED_VALUE"""),"OLMI ENRIQUE RAMOS PALACIOS")</f>
        <v>OLMI ENRIQUE RAMOS PALACIOS</v>
      </c>
      <c r="C18" s="3" t="str">
        <f ca="1">IFERROR(__xludf.DUMMYFUNCTION("""COMPUTED_VALUE"""),"RECHAZADO")</f>
        <v>RECHAZADO</v>
      </c>
    </row>
    <row r="19" spans="1:3" x14ac:dyDescent="0.25">
      <c r="A19" s="2" t="str">
        <f ca="1">IFERROR(__xludf.DUMMYFUNCTION("""COMPUTED_VALUE"""),"5316431")</f>
        <v>5316431</v>
      </c>
      <c r="B19" s="3" t="str">
        <f ca="1">IFERROR(__xludf.DUMMYFUNCTION("""COMPUTED_VALUE"""),"PEDRO WUISTON ANGULO QUIÑONES")</f>
        <v>PEDRO WUISTON ANGULO QUIÑONES</v>
      </c>
      <c r="C19" s="3" t="str">
        <f ca="1">IFERROR(__xludf.DUMMYFUNCTION("""COMPUTED_VALUE"""),"RECHAZADO")</f>
        <v>RECHAZADO</v>
      </c>
    </row>
    <row r="20" spans="1:3" x14ac:dyDescent="0.25">
      <c r="A20" s="2" t="str">
        <f ca="1">IFERROR(__xludf.DUMMYFUNCTION("""COMPUTED_VALUE"""),"10110199")</f>
        <v>10110199</v>
      </c>
      <c r="B20" s="3" t="str">
        <f ca="1">IFERROR(__xludf.DUMMYFUNCTION("""COMPUTED_VALUE"""),"JOSE GABRIEL CORRALES TREJOS")</f>
        <v>JOSE GABRIEL CORRALES TREJOS</v>
      </c>
      <c r="C20" s="3" t="str">
        <f ca="1">IFERROR(__xludf.DUMMYFUNCTION("""COMPUTED_VALUE"""),"RECHAZADO")</f>
        <v>RECHAZADO</v>
      </c>
    </row>
    <row r="21" spans="1:3" x14ac:dyDescent="0.25">
      <c r="A21" s="2" t="str">
        <f ca="1">IFERROR(__xludf.DUMMYFUNCTION("""COMPUTED_VALUE"""),"12111598")</f>
        <v>12111598</v>
      </c>
      <c r="B21" s="3" t="str">
        <f ca="1">IFERROR(__xludf.DUMMYFUNCTION("""COMPUTED_VALUE"""),"YAMIT  QUIACHA MONROY")</f>
        <v>YAMIT  QUIACHA MONROY</v>
      </c>
      <c r="C21" s="3" t="str">
        <f ca="1">IFERROR(__xludf.DUMMYFUNCTION("""COMPUTED_VALUE"""),"RECHAZADO")</f>
        <v>RECHAZADO</v>
      </c>
    </row>
    <row r="22" spans="1:3" x14ac:dyDescent="0.25">
      <c r="A22" s="2" t="str">
        <f ca="1">IFERROR(__xludf.DUMMYFUNCTION("""COMPUTED_VALUE"""),"52377339")</f>
        <v>52377339</v>
      </c>
      <c r="B22" s="3" t="str">
        <f ca="1">IFERROR(__xludf.DUMMYFUNCTION("""COMPUTED_VALUE"""),"CLAUDIA PATRICIA GUERRERO NOVA")</f>
        <v>CLAUDIA PATRICIA GUERRERO NOVA</v>
      </c>
      <c r="C22" s="3" t="str">
        <f ca="1">IFERROR(__xludf.DUMMYFUNCTION("""COMPUTED_VALUE"""),"RECHAZADO")</f>
        <v>RECHAZADO</v>
      </c>
    </row>
    <row r="23" spans="1:3" x14ac:dyDescent="0.25">
      <c r="A23" s="2" t="str">
        <f ca="1">IFERROR(__xludf.DUMMYFUNCTION("""COMPUTED_VALUE"""),"79256415")</f>
        <v>79256415</v>
      </c>
      <c r="B23" s="3" t="str">
        <f ca="1">IFERROR(__xludf.DUMMYFUNCTION("""COMPUTED_VALUE"""),"VICTOR HUGO AYALA PUIN")</f>
        <v>VICTOR HUGO AYALA PUIN</v>
      </c>
      <c r="C23" s="3" t="str">
        <f ca="1">IFERROR(__xludf.DUMMYFUNCTION("""COMPUTED_VALUE"""),"RECHAZADO")</f>
        <v>RECHAZADO</v>
      </c>
    </row>
    <row r="24" spans="1:3" x14ac:dyDescent="0.25">
      <c r="A24" s="2" t="str">
        <f ca="1">IFERROR(__xludf.DUMMYFUNCTION("""COMPUTED_VALUE"""),"91267950")</f>
        <v>91267950</v>
      </c>
      <c r="B24" s="3" t="str">
        <f ca="1">IFERROR(__xludf.DUMMYFUNCTION("""COMPUTED_VALUE"""),"JOSE ALVEIRO GALINDO GONZALEZ")</f>
        <v>JOSE ALVEIRO GALINDO GONZALEZ</v>
      </c>
      <c r="C24" s="3" t="str">
        <f ca="1">IFERROR(__xludf.DUMMYFUNCTION("""COMPUTED_VALUE"""),"RECHAZADO")</f>
        <v>RECHAZADO</v>
      </c>
    </row>
    <row r="25" spans="1:3" x14ac:dyDescent="0.25">
      <c r="A25" s="2" t="str">
        <f ca="1">IFERROR(__xludf.DUMMYFUNCTION("""COMPUTED_VALUE"""),"94419611")</f>
        <v>94419611</v>
      </c>
      <c r="B25" s="3" t="str">
        <f ca="1">IFERROR(__xludf.DUMMYFUNCTION("""COMPUTED_VALUE"""),"JOHAN MANUEL GONZALEZ ÑUSTE")</f>
        <v>JOHAN MANUEL GONZALEZ ÑUSTE</v>
      </c>
      <c r="C25" s="3" t="str">
        <f ca="1">IFERROR(__xludf.DUMMYFUNCTION("""COMPUTED_VALUE"""),"RECHAZADO")</f>
        <v>RECHAZADO</v>
      </c>
    </row>
    <row r="26" spans="1:3" x14ac:dyDescent="0.25">
      <c r="A26" s="2" t="str">
        <f ca="1">IFERROR(__xludf.DUMMYFUNCTION("""COMPUTED_VALUE"""),"32255299")</f>
        <v>32255299</v>
      </c>
      <c r="B26" s="3" t="str">
        <f ca="1">IFERROR(__xludf.DUMMYFUNCTION("""COMPUTED_VALUE"""),"CLAUDIA  Rojas Gaviria")</f>
        <v>CLAUDIA  Rojas Gaviria</v>
      </c>
      <c r="C26" s="3" t="str">
        <f ca="1">IFERROR(__xludf.DUMMYFUNCTION("""COMPUTED_VALUE"""),"RECHAZADO")</f>
        <v>RECHAZADO</v>
      </c>
    </row>
    <row r="27" spans="1:3" x14ac:dyDescent="0.25">
      <c r="A27" s="2" t="str">
        <f ca="1">IFERROR(__xludf.DUMMYFUNCTION("""COMPUTED_VALUE"""),"80098156")</f>
        <v>80098156</v>
      </c>
      <c r="B27" s="3" t="str">
        <f ca="1">IFERROR(__xludf.DUMMYFUNCTION("""COMPUTED_VALUE"""),"JHON ALEXANDER SARMIENTO ")</f>
        <v xml:space="preserve">JHON ALEXANDER SARMIENTO </v>
      </c>
      <c r="C27" s="3" t="str">
        <f ca="1">IFERROR(__xludf.DUMMYFUNCTION("""COMPUTED_VALUE"""),"RECHAZADO")</f>
        <v>RECHAZADO</v>
      </c>
    </row>
    <row r="28" spans="1:3" x14ac:dyDescent="0.25">
      <c r="A28" s="2" t="str">
        <f ca="1">IFERROR(__xludf.DUMMYFUNCTION("""COMPUTED_VALUE"""),"93362595")</f>
        <v>93362595</v>
      </c>
      <c r="B28" s="3" t="str">
        <f ca="1">IFERROR(__xludf.DUMMYFUNCTION("""COMPUTED_VALUE"""),"BAUDELINO  MARIN RODRIGUEZ")</f>
        <v>BAUDELINO  MARIN RODRIGUEZ</v>
      </c>
      <c r="C28" s="3" t="str">
        <f ca="1">IFERROR(__xludf.DUMMYFUNCTION("""COMPUTED_VALUE"""),"RECHAZADO")</f>
        <v>RECHAZADO</v>
      </c>
    </row>
    <row r="29" spans="1:3" x14ac:dyDescent="0.25">
      <c r="A29" s="2" t="str">
        <f ca="1">IFERROR(__xludf.DUMMYFUNCTION("""COMPUTED_VALUE"""),"80779562")</f>
        <v>80779562</v>
      </c>
      <c r="B29" s="3" t="str">
        <f ca="1">IFERROR(__xludf.DUMMYFUNCTION("""COMPUTED_VALUE"""),"JAIRO ALONSO TOBARIA ESPITIA")</f>
        <v>JAIRO ALONSO TOBARIA ESPITIA</v>
      </c>
      <c r="C29" s="3" t="str">
        <f ca="1">IFERROR(__xludf.DUMMYFUNCTION("""COMPUTED_VALUE"""),"RECHAZADO")</f>
        <v>RECHAZADO</v>
      </c>
    </row>
    <row r="30" spans="1:3" x14ac:dyDescent="0.25">
      <c r="A30" s="2" t="str">
        <f ca="1">IFERROR(__xludf.DUMMYFUNCTION("""COMPUTED_VALUE"""),"80577856")</f>
        <v>80577856</v>
      </c>
      <c r="B30" s="3" t="str">
        <f ca="1">IFERROR(__xludf.DUMMYFUNCTION("""COMPUTED_VALUE"""),"JOHN JAIRO DIAZ NIETO")</f>
        <v>JOHN JAIRO DIAZ NIETO</v>
      </c>
      <c r="C30" s="3" t="str">
        <f ca="1">IFERROR(__xludf.DUMMYFUNCTION("""COMPUTED_VALUE"""),"RECHAZADO")</f>
        <v>RECHAZADO</v>
      </c>
    </row>
    <row r="31" spans="1:3" x14ac:dyDescent="0.25">
      <c r="A31" s="2" t="str">
        <f ca="1">IFERROR(__xludf.DUMMYFUNCTION("""COMPUTED_VALUE"""),"92553582")</f>
        <v>92553582</v>
      </c>
      <c r="B31" s="3" t="str">
        <f ca="1">IFERROR(__xludf.DUMMYFUNCTION("""COMPUTED_VALUE"""),"GELKIN GUILLERMO ORTEGA TIRADO")</f>
        <v>GELKIN GUILLERMO ORTEGA TIRADO</v>
      </c>
      <c r="C31" s="3" t="str">
        <f ca="1">IFERROR(__xludf.DUMMYFUNCTION("""COMPUTED_VALUE"""),"RECHAZADO")</f>
        <v>RECHAZADO</v>
      </c>
    </row>
    <row r="32" spans="1:3" x14ac:dyDescent="0.25">
      <c r="A32" s="2" t="str">
        <f ca="1">IFERROR(__xludf.DUMMYFUNCTION("""COMPUTED_VALUE"""),"2969966")</f>
        <v>2969966</v>
      </c>
      <c r="B32" s="3" t="str">
        <f ca="1">IFERROR(__xludf.DUMMYFUNCTION("""COMPUTED_VALUE"""),"OMAR LEONARDO LOPEZ MOLINA")</f>
        <v>OMAR LEONARDO LOPEZ MOLINA</v>
      </c>
      <c r="C32" s="3" t="str">
        <f ca="1">IFERROR(__xludf.DUMMYFUNCTION("""COMPUTED_VALUE"""),"RECHAZADO")</f>
        <v>RECHAZADO</v>
      </c>
    </row>
    <row r="33" spans="1:3" x14ac:dyDescent="0.25">
      <c r="A33" s="2" t="str">
        <f ca="1">IFERROR(__xludf.DUMMYFUNCTION("""COMPUTED_VALUE"""),"3486353")</f>
        <v>3486353</v>
      </c>
      <c r="B33" s="3" t="str">
        <f ca="1">IFERROR(__xludf.DUMMYFUNCTION("""COMPUTED_VALUE"""),"EDGAR DE JESUS ARANGO RUEDA")</f>
        <v>EDGAR DE JESUS ARANGO RUEDA</v>
      </c>
      <c r="C33" s="3" t="str">
        <f ca="1">IFERROR(__xludf.DUMMYFUNCTION("""COMPUTED_VALUE"""),"RECHAZADO")</f>
        <v>RECHAZADO</v>
      </c>
    </row>
    <row r="34" spans="1:3" x14ac:dyDescent="0.25">
      <c r="A34" s="2" t="str">
        <f ca="1">IFERROR(__xludf.DUMMYFUNCTION("""COMPUTED_VALUE"""),"92188142")</f>
        <v>92188142</v>
      </c>
      <c r="B34" s="3" t="str">
        <f ca="1">IFERROR(__xludf.DUMMYFUNCTION("""COMPUTED_VALUE"""),"ARMANDO GUILLERMO MULFOR GONZALEZ")</f>
        <v>ARMANDO GUILLERMO MULFOR GONZALEZ</v>
      </c>
      <c r="C34" s="3" t="str">
        <f ca="1">IFERROR(__xludf.DUMMYFUNCTION("""COMPUTED_VALUE"""),"RECHAZADO")</f>
        <v>RECHAZADO</v>
      </c>
    </row>
    <row r="35" spans="1:3" x14ac:dyDescent="0.25">
      <c r="A35" s="2" t="str">
        <f ca="1">IFERROR(__xludf.DUMMYFUNCTION("""COMPUTED_VALUE"""),"88160672")</f>
        <v>88160672</v>
      </c>
      <c r="B35" s="3" t="str">
        <f ca="1">IFERROR(__xludf.DUMMYFUNCTION("""COMPUTED_VALUE"""),"WILSON GABRIEL LIZCANO GUTIERREZ")</f>
        <v>WILSON GABRIEL LIZCANO GUTIERREZ</v>
      </c>
      <c r="C35" s="3" t="str">
        <f ca="1">IFERROR(__xludf.DUMMYFUNCTION("""COMPUTED_VALUE"""),"RECHAZADO")</f>
        <v>RECHAZADO</v>
      </c>
    </row>
    <row r="36" spans="1:3" x14ac:dyDescent="0.25">
      <c r="A36" s="2" t="str">
        <f ca="1">IFERROR(__xludf.DUMMYFUNCTION("""COMPUTED_VALUE"""),"19417568")</f>
        <v>19417568</v>
      </c>
      <c r="B36" s="3" t="str">
        <f ca="1">IFERROR(__xludf.DUMMYFUNCTION("""COMPUTED_VALUE"""),"LUIS ALBERTO BRICEÑO BARRERA")</f>
        <v>LUIS ALBERTO BRICEÑO BARRERA</v>
      </c>
      <c r="C36" s="3" t="str">
        <f ca="1">IFERROR(__xludf.DUMMYFUNCTION("""COMPUTED_VALUE"""),"RECHAZADO")</f>
        <v>RECHAZADO</v>
      </c>
    </row>
    <row r="37" spans="1:3" x14ac:dyDescent="0.25">
      <c r="A37" s="2" t="str">
        <f ca="1">IFERROR(__xludf.DUMMYFUNCTION("""COMPUTED_VALUE"""),"3552399")</f>
        <v>3552399</v>
      </c>
      <c r="B37" s="3" t="str">
        <f ca="1">IFERROR(__xludf.DUMMYFUNCTION("""COMPUTED_VALUE"""),"FERNANDO ELIECER OSORNO MANZANO")</f>
        <v>FERNANDO ELIECER OSORNO MANZANO</v>
      </c>
      <c r="C37" s="3" t="str">
        <f ca="1">IFERROR(__xludf.DUMMYFUNCTION("""COMPUTED_VALUE"""),"RECHAZADO")</f>
        <v>RECHAZADO</v>
      </c>
    </row>
    <row r="38" spans="1:3" x14ac:dyDescent="0.25">
      <c r="A38" s="2" t="str">
        <f ca="1">IFERROR(__xludf.DUMMYFUNCTION("""COMPUTED_VALUE"""),"19403654")</f>
        <v>19403654</v>
      </c>
      <c r="B38" s="3" t="str">
        <f ca="1">IFERROR(__xludf.DUMMYFUNCTION("""COMPUTED_VALUE"""),"ÉDGAR  PARRA PÉREZ")</f>
        <v>ÉDGAR  PARRA PÉREZ</v>
      </c>
      <c r="C38" s="3" t="str">
        <f ca="1">IFERROR(__xludf.DUMMYFUNCTION("""COMPUTED_VALUE"""),"RECHAZADO")</f>
        <v>RECHAZADO</v>
      </c>
    </row>
    <row r="39" spans="1:3" x14ac:dyDescent="0.25">
      <c r="A39" s="2" t="str">
        <f ca="1">IFERROR(__xludf.DUMMYFUNCTION("""COMPUTED_VALUE"""),"79271722")</f>
        <v>79271722</v>
      </c>
      <c r="B39" s="3" t="str">
        <f ca="1">IFERROR(__xludf.DUMMYFUNCTION("""COMPUTED_VALUE"""),"JAVIER DAVID MENDOZA LÓPEZ")</f>
        <v>JAVIER DAVID MENDOZA LÓPEZ</v>
      </c>
      <c r="C39" s="3" t="str">
        <f ca="1">IFERROR(__xludf.DUMMYFUNCTION("""COMPUTED_VALUE"""),"RECHAZADO")</f>
        <v>RECHAZADO</v>
      </c>
    </row>
    <row r="40" spans="1:3" x14ac:dyDescent="0.25">
      <c r="A40" s="2" t="str">
        <f ca="1">IFERROR(__xludf.DUMMYFUNCTION("""COMPUTED_VALUE"""),"3077349")</f>
        <v>3077349</v>
      </c>
      <c r="B40" s="3" t="str">
        <f ca="1">IFERROR(__xludf.DUMMYFUNCTION("""COMPUTED_VALUE"""),"GERSAIN  HOYOS MAHECHA")</f>
        <v>GERSAIN  HOYOS MAHECHA</v>
      </c>
      <c r="C40" s="3" t="str">
        <f ca="1">IFERROR(__xludf.DUMMYFUNCTION("""COMPUTED_VALUE"""),"RECHAZADO")</f>
        <v>RECHAZADO</v>
      </c>
    </row>
    <row r="41" spans="1:3" x14ac:dyDescent="0.25">
      <c r="A41" s="2" t="str">
        <f ca="1">IFERROR(__xludf.DUMMYFUNCTION("""COMPUTED_VALUE"""),"81754026")</f>
        <v>81754026</v>
      </c>
      <c r="B41" s="3" t="str">
        <f ca="1">IFERROR(__xludf.DUMMYFUNCTION("""COMPUTED_VALUE"""),"HERNAN DAVID BERNAL BERNAL")</f>
        <v>HERNAN DAVID BERNAL BERNAL</v>
      </c>
      <c r="C41" s="3" t="str">
        <f ca="1">IFERROR(__xludf.DUMMYFUNCTION("""COMPUTED_VALUE"""),"RECHAZADO")</f>
        <v>RECHAZADO</v>
      </c>
    </row>
    <row r="42" spans="1:3" x14ac:dyDescent="0.25">
      <c r="A42" s="2" t="str">
        <f ca="1">IFERROR(__xludf.DUMMYFUNCTION("""COMPUTED_VALUE"""),"1077444826")</f>
        <v>1077444826</v>
      </c>
      <c r="B42" s="3" t="str">
        <f ca="1">IFERROR(__xludf.DUMMYFUNCTION("""COMPUTED_VALUE"""),"INDEBRANDO  ARROYO MORENO")</f>
        <v>INDEBRANDO  ARROYO MORENO</v>
      </c>
      <c r="C42" s="3" t="str">
        <f ca="1">IFERROR(__xludf.DUMMYFUNCTION("""COMPUTED_VALUE"""),"RECHAZADO")</f>
        <v>RECHAZADO</v>
      </c>
    </row>
    <row r="43" spans="1:3" x14ac:dyDescent="0.25">
      <c r="A43" s="2" t="str">
        <f ca="1">IFERROR(__xludf.DUMMYFUNCTION("""COMPUTED_VALUE"""),"79344409")</f>
        <v>79344409</v>
      </c>
      <c r="B43" s="3" t="str">
        <f ca="1">IFERROR(__xludf.DUMMYFUNCTION("""COMPUTED_VALUE"""),"EMEL ANTONIO ESCAMILLA ROJAS")</f>
        <v>EMEL ANTONIO ESCAMILLA ROJAS</v>
      </c>
      <c r="C43" s="3" t="str">
        <f ca="1">IFERROR(__xludf.DUMMYFUNCTION("""COMPUTED_VALUE"""),"RECHAZADO")</f>
        <v>RECHAZADO</v>
      </c>
    </row>
    <row r="44" spans="1:3" x14ac:dyDescent="0.25">
      <c r="A44" s="2" t="str">
        <f ca="1">IFERROR(__xludf.DUMMYFUNCTION("""COMPUTED_VALUE"""),"83246447")</f>
        <v>83246447</v>
      </c>
      <c r="B44" s="3" t="str">
        <f ca="1">IFERROR(__xludf.DUMMYFUNCTION("""COMPUTED_VALUE"""),"MARCO VINICIO CAVIEDES LOPES")</f>
        <v>MARCO VINICIO CAVIEDES LOPES</v>
      </c>
      <c r="C44" s="3" t="str">
        <f ca="1">IFERROR(__xludf.DUMMYFUNCTION("""COMPUTED_VALUE"""),"RECHAZADO")</f>
        <v>RECHAZADO</v>
      </c>
    </row>
    <row r="45" spans="1:3" x14ac:dyDescent="0.25">
      <c r="A45" s="2" t="str">
        <f ca="1">IFERROR(__xludf.DUMMYFUNCTION("""COMPUTED_VALUE"""),"80498297")</f>
        <v>80498297</v>
      </c>
      <c r="B45" s="3" t="str">
        <f ca="1">IFERROR(__xludf.DUMMYFUNCTION("""COMPUTED_VALUE"""),"JOSE ALIRIO MORENO CASTRO")</f>
        <v>JOSE ALIRIO MORENO CASTRO</v>
      </c>
      <c r="C45" s="3" t="str">
        <f ca="1">IFERROR(__xludf.DUMMYFUNCTION("""COMPUTED_VALUE"""),"RECHAZADO")</f>
        <v>RECHAZADO</v>
      </c>
    </row>
    <row r="46" spans="1:3" x14ac:dyDescent="0.25">
      <c r="A46" s="2" t="str">
        <f ca="1">IFERROR(__xludf.DUMMYFUNCTION("""COMPUTED_VALUE"""),"6107209")</f>
        <v>6107209</v>
      </c>
      <c r="B46" s="3" t="str">
        <f ca="1">IFERROR(__xludf.DUMMYFUNCTION("""COMPUTED_VALUE"""),"MAURICIO  DAVID LOPEZ")</f>
        <v>MAURICIO  DAVID LOPEZ</v>
      </c>
      <c r="C46" s="3" t="str">
        <f ca="1">IFERROR(__xludf.DUMMYFUNCTION("""COMPUTED_VALUE"""),"RECHAZADO")</f>
        <v>RECHAZADO</v>
      </c>
    </row>
    <row r="47" spans="1:3" x14ac:dyDescent="0.25">
      <c r="A47" s="2" t="str">
        <f ca="1">IFERROR(__xludf.DUMMYFUNCTION("""COMPUTED_VALUE"""),"88308401")</f>
        <v>88308401</v>
      </c>
      <c r="B47" s="3" t="str">
        <f ca="1">IFERROR(__xludf.DUMMYFUNCTION("""COMPUTED_VALUE"""),"JORGE ELIECER LEON ROJAS")</f>
        <v>JORGE ELIECER LEON ROJAS</v>
      </c>
      <c r="C47" s="3" t="str">
        <f ca="1">IFERROR(__xludf.DUMMYFUNCTION("""COMPUTED_VALUE"""),"RECHAZADO")</f>
        <v>RECHAZADO</v>
      </c>
    </row>
    <row r="48" spans="1:3" x14ac:dyDescent="0.25">
      <c r="A48" s="2" t="str">
        <f ca="1">IFERROR(__xludf.DUMMYFUNCTION("""COMPUTED_VALUE"""),"76311430")</f>
        <v>76311430</v>
      </c>
      <c r="B48" s="3" t="str">
        <f ca="1">IFERROR(__xludf.DUMMYFUNCTION("""COMPUTED_VALUE"""),"JUAN CARLOS MUÑOZ MOSQUERA")</f>
        <v>JUAN CARLOS MUÑOZ MOSQUERA</v>
      </c>
      <c r="C48" s="3" t="str">
        <f ca="1">IFERROR(__xludf.DUMMYFUNCTION("""COMPUTED_VALUE"""),"RECHAZADO")</f>
        <v>RECHAZADO</v>
      </c>
    </row>
    <row r="49" spans="1:3" x14ac:dyDescent="0.25">
      <c r="A49" s="2" t="str">
        <f ca="1">IFERROR(__xludf.DUMMYFUNCTION("""COMPUTED_VALUE"""),"79919285")</f>
        <v>79919285</v>
      </c>
      <c r="B49" s="3" t="str">
        <f ca="1">IFERROR(__xludf.DUMMYFUNCTION("""COMPUTED_VALUE"""),"IVAN DARIO ALDANA CEPEDA")</f>
        <v>IVAN DARIO ALDANA CEPEDA</v>
      </c>
      <c r="C49" s="3" t="str">
        <f ca="1">IFERROR(__xludf.DUMMYFUNCTION("""COMPUTED_VALUE"""),"RECHAZADO")</f>
        <v>RECHAZADO</v>
      </c>
    </row>
    <row r="50" spans="1:3" x14ac:dyDescent="0.25">
      <c r="A50" s="2" t="str">
        <f ca="1">IFERROR(__xludf.DUMMYFUNCTION("""COMPUTED_VALUE"""),"79348706")</f>
        <v>79348706</v>
      </c>
      <c r="B50" s="3" t="str">
        <f ca="1">IFERROR(__xludf.DUMMYFUNCTION("""COMPUTED_VALUE"""),"LUIS ALBERTO HERNANDEZ RODRIGUEZ")</f>
        <v>LUIS ALBERTO HERNANDEZ RODRIGUEZ</v>
      </c>
      <c r="C50" s="3" t="str">
        <f ca="1">IFERROR(__xludf.DUMMYFUNCTION("""COMPUTED_VALUE"""),"RECHAZADO")</f>
        <v>RECHAZADO</v>
      </c>
    </row>
    <row r="51" spans="1:3" x14ac:dyDescent="0.25">
      <c r="A51" s="2" t="str">
        <f ca="1">IFERROR(__xludf.DUMMYFUNCTION("""COMPUTED_VALUE"""),"12745624")</f>
        <v>12745624</v>
      </c>
      <c r="B51" s="3" t="str">
        <f ca="1">IFERROR(__xludf.DUMMYFUNCTION("""COMPUTED_VALUE"""),"IVAN FERNANDO CHACON HERRERA")</f>
        <v>IVAN FERNANDO CHACON HERRERA</v>
      </c>
      <c r="C51" s="3" t="str">
        <f ca="1">IFERROR(__xludf.DUMMYFUNCTION("""COMPUTED_VALUE"""),"RECHAZADO")</f>
        <v>RECHAZADO</v>
      </c>
    </row>
    <row r="52" spans="1:3" x14ac:dyDescent="0.25">
      <c r="A52" s="2" t="str">
        <f ca="1">IFERROR(__xludf.DUMMYFUNCTION("""COMPUTED_VALUE"""),"98632888")</f>
        <v>98632888</v>
      </c>
      <c r="B52" s="3" t="str">
        <f ca="1">IFERROR(__xludf.DUMMYFUNCTION("""COMPUTED_VALUE"""),"AWDIN ALBERTO GUTIERREZ TORO")</f>
        <v>AWDIN ALBERTO GUTIERREZ TORO</v>
      </c>
      <c r="C52" s="3" t="str">
        <f ca="1">IFERROR(__xludf.DUMMYFUNCTION("""COMPUTED_VALUE"""),"RECHAZADO")</f>
        <v>RECHAZADO</v>
      </c>
    </row>
    <row r="53" spans="1:3" x14ac:dyDescent="0.25">
      <c r="A53" s="2" t="str">
        <f ca="1">IFERROR(__xludf.DUMMYFUNCTION("""COMPUTED_VALUE"""),"79698883")</f>
        <v>79698883</v>
      </c>
      <c r="B53" s="3" t="str">
        <f ca="1">IFERROR(__xludf.DUMMYFUNCTION("""COMPUTED_VALUE"""),"GERMAN GERMÁN LÓPEZ ARIAS")</f>
        <v>GERMAN GERMÁN LÓPEZ ARIAS</v>
      </c>
      <c r="C53" s="3" t="str">
        <f ca="1">IFERROR(__xludf.DUMMYFUNCTION("""COMPUTED_VALUE"""),"RECHAZADO")</f>
        <v>RECHAZADO</v>
      </c>
    </row>
    <row r="54" spans="1:3" x14ac:dyDescent="0.25">
      <c r="A54" s="2" t="str">
        <f ca="1">IFERROR(__xludf.DUMMYFUNCTION("""COMPUTED_VALUE"""),"80239249")</f>
        <v>80239249</v>
      </c>
      <c r="B54" s="3" t="str">
        <f ca="1">IFERROR(__xludf.DUMMYFUNCTION("""COMPUTED_VALUE"""),"ROBERTO MANUEL MARTI­NEZ ALFONSO")</f>
        <v>ROBERTO MANUEL MARTI­NEZ ALFONSO</v>
      </c>
      <c r="C54" s="3" t="str">
        <f ca="1">IFERROR(__xludf.DUMMYFUNCTION("""COMPUTED_VALUE"""),"RECHAZADO")</f>
        <v>RECHAZADO</v>
      </c>
    </row>
    <row r="55" spans="1:3" x14ac:dyDescent="0.25">
      <c r="A55" s="2" t="str">
        <f ca="1">IFERROR(__xludf.DUMMYFUNCTION("""COMPUTED_VALUE"""),"15537807")</f>
        <v>15537807</v>
      </c>
      <c r="B55" s="3" t="str">
        <f ca="1">IFERROR(__xludf.DUMMYFUNCTION("""COMPUTED_VALUE"""),"DUBAN ALVEIRO DUQUE RESTREPO")</f>
        <v>DUBAN ALVEIRO DUQUE RESTREPO</v>
      </c>
      <c r="C55" s="3" t="str">
        <f ca="1">IFERROR(__xludf.DUMMYFUNCTION("""COMPUTED_VALUE"""),"RECHAZADO")</f>
        <v>RECHAZADO</v>
      </c>
    </row>
    <row r="56" spans="1:3" x14ac:dyDescent="0.25">
      <c r="A56" s="2" t="str">
        <f ca="1">IFERROR(__xludf.DUMMYFUNCTION("""COMPUTED_VALUE"""),"79573346")</f>
        <v>79573346</v>
      </c>
      <c r="B56" s="3" t="str">
        <f ca="1">IFERROR(__xludf.DUMMYFUNCTION("""COMPUTED_VALUE"""),"RIQUELME  SAZA CUBIDES")</f>
        <v>RIQUELME  SAZA CUBIDES</v>
      </c>
      <c r="C56" s="3" t="str">
        <f ca="1">IFERROR(__xludf.DUMMYFUNCTION("""COMPUTED_VALUE"""),"RECHAZADO")</f>
        <v>RECHAZADO</v>
      </c>
    </row>
    <row r="57" spans="1:3" x14ac:dyDescent="0.25">
      <c r="A57" s="2" t="str">
        <f ca="1">IFERROR(__xludf.DUMMYFUNCTION("""COMPUTED_VALUE"""),"17903132")</f>
        <v>17903132</v>
      </c>
      <c r="B57" s="3" t="str">
        <f ca="1">IFERROR(__xludf.DUMMYFUNCTION("""COMPUTED_VALUE"""),"JORGE IVAN GIL RESTREPO")</f>
        <v>JORGE IVAN GIL RESTREPO</v>
      </c>
      <c r="C57" s="3" t="str">
        <f ca="1">IFERROR(__xludf.DUMMYFUNCTION("""COMPUTED_VALUE"""),"RECHAZADO")</f>
        <v>RECHAZADO</v>
      </c>
    </row>
    <row r="58" spans="1:3" x14ac:dyDescent="0.25">
      <c r="A58" s="2" t="str">
        <f ca="1">IFERROR(__xludf.DUMMYFUNCTION("""COMPUTED_VALUE"""),"52062258")</f>
        <v>52062258</v>
      </c>
      <c r="B58" s="3" t="str">
        <f ca="1">IFERROR(__xludf.DUMMYFUNCTION("""COMPUTED_VALUE"""),"BRAYDA NOREYI PIEDRAHITA GALVIS")</f>
        <v>BRAYDA NOREYI PIEDRAHITA GALVIS</v>
      </c>
      <c r="C58" s="3" t="str">
        <f ca="1">IFERROR(__xludf.DUMMYFUNCTION("""COMPUTED_VALUE"""),"RECHAZADO")</f>
        <v>RECHAZADO</v>
      </c>
    </row>
    <row r="59" spans="1:3" x14ac:dyDescent="0.25">
      <c r="A59" s="2" t="str">
        <f ca="1">IFERROR(__xludf.DUMMYFUNCTION("""COMPUTED_VALUE"""),"76317382")</f>
        <v>76317382</v>
      </c>
      <c r="B59" s="3" t="str">
        <f ca="1">IFERROR(__xludf.DUMMYFUNCTION("""COMPUTED_VALUE"""),"HENRY  SALAZAR POLANCO")</f>
        <v>HENRY  SALAZAR POLANCO</v>
      </c>
      <c r="C59" s="3" t="str">
        <f ca="1">IFERROR(__xludf.DUMMYFUNCTION("""COMPUTED_VALUE"""),"RECHAZADO")</f>
        <v>RECHAZADO</v>
      </c>
    </row>
    <row r="60" spans="1:3" x14ac:dyDescent="0.25">
      <c r="A60" s="2" t="str">
        <f ca="1">IFERROR(__xludf.DUMMYFUNCTION("""COMPUTED_VALUE"""),"80000722")</f>
        <v>80000722</v>
      </c>
      <c r="B60" s="3" t="str">
        <f ca="1">IFERROR(__xludf.DUMMYFUNCTION("""COMPUTED_VALUE"""),"MANUEL ALBERTO BAQUERO PINEDA")</f>
        <v>MANUEL ALBERTO BAQUERO PINEDA</v>
      </c>
      <c r="C60" s="3" t="str">
        <f ca="1">IFERROR(__xludf.DUMMYFUNCTION("""COMPUTED_VALUE"""),"RECHAZADO")</f>
        <v>RECHAZADO</v>
      </c>
    </row>
    <row r="61" spans="1:3" x14ac:dyDescent="0.25">
      <c r="A61" s="2" t="str">
        <f ca="1">IFERROR(__xludf.DUMMYFUNCTION("""COMPUTED_VALUE"""),"1077455760")</f>
        <v>1077455760</v>
      </c>
      <c r="B61" s="3" t="str">
        <f ca="1">IFERROR(__xludf.DUMMYFUNCTION("""COMPUTED_VALUE"""),"JHON JAIRO MORENO MORENO")</f>
        <v>JHON JAIRO MORENO MORENO</v>
      </c>
      <c r="C61" s="3" t="str">
        <f ca="1">IFERROR(__xludf.DUMMYFUNCTION("""COMPUTED_VALUE"""),"RECHAZADO")</f>
        <v>RECHAZADO</v>
      </c>
    </row>
    <row r="62" spans="1:3" x14ac:dyDescent="0.25">
      <c r="A62" s="2" t="str">
        <f ca="1">IFERROR(__xludf.DUMMYFUNCTION("""COMPUTED_VALUE"""),"6404828")</f>
        <v>6404828</v>
      </c>
      <c r="B62" s="3" t="str">
        <f ca="1">IFERROR(__xludf.DUMMYFUNCTION("""COMPUTED_VALUE"""),"GIOVANNI  CARDONA ")</f>
        <v xml:space="preserve">GIOVANNI  CARDONA </v>
      </c>
      <c r="C62" s="3" t="str">
        <f ca="1">IFERROR(__xludf.DUMMYFUNCTION("""COMPUTED_VALUE"""),"RECHAZADO")</f>
        <v>RECHAZADO</v>
      </c>
    </row>
    <row r="63" spans="1:3" x14ac:dyDescent="0.25">
      <c r="A63" s="2" t="str">
        <f ca="1">IFERROR(__xludf.DUMMYFUNCTION("""COMPUTED_VALUE"""),"13197871")</f>
        <v>13197871</v>
      </c>
      <c r="B63" s="3" t="str">
        <f ca="1">IFERROR(__xludf.DUMMYFUNCTION("""COMPUTED_VALUE"""),"ALIRIO  COLLANTES VEGA")</f>
        <v>ALIRIO  COLLANTES VEGA</v>
      </c>
      <c r="C63" s="3" t="str">
        <f ca="1">IFERROR(__xludf.DUMMYFUNCTION("""COMPUTED_VALUE"""),"RECHAZADO")</f>
        <v>RECHAZADO</v>
      </c>
    </row>
    <row r="64" spans="1:3" x14ac:dyDescent="0.25">
      <c r="A64" s="2" t="str">
        <f ca="1">IFERROR(__xludf.DUMMYFUNCTION("""COMPUTED_VALUE"""),"79571656")</f>
        <v>79571656</v>
      </c>
      <c r="B64" s="3" t="str">
        <f ca="1">IFERROR(__xludf.DUMMYFUNCTION("""COMPUTED_VALUE"""),"ALBERTO ALEXANDER GONZALEZ CHICUE")</f>
        <v>ALBERTO ALEXANDER GONZALEZ CHICUE</v>
      </c>
      <c r="C64" s="3" t="str">
        <f ca="1">IFERROR(__xludf.DUMMYFUNCTION("""COMPUTED_VALUE"""),"RECHAZADO")</f>
        <v>RECHAZADO</v>
      </c>
    </row>
    <row r="65" spans="1:3" x14ac:dyDescent="0.25">
      <c r="A65" s="2" t="str">
        <f ca="1">IFERROR(__xludf.DUMMYFUNCTION("""COMPUTED_VALUE"""),"12593787")</f>
        <v>12593787</v>
      </c>
      <c r="B65" s="3" t="str">
        <f ca="1">IFERROR(__xludf.DUMMYFUNCTION("""COMPUTED_VALUE"""),"WILLIAM ENRRIQUE JIMENEZ FABRA")</f>
        <v>WILLIAM ENRRIQUE JIMENEZ FABRA</v>
      </c>
      <c r="C65" s="3" t="str">
        <f ca="1">IFERROR(__xludf.DUMMYFUNCTION("""COMPUTED_VALUE"""),"RECHAZADO")</f>
        <v>RECHAZADO</v>
      </c>
    </row>
    <row r="66" spans="1:3" x14ac:dyDescent="0.25">
      <c r="A66" s="2" t="str">
        <f ca="1">IFERROR(__xludf.DUMMYFUNCTION("""COMPUTED_VALUE"""),"79753378")</f>
        <v>79753378</v>
      </c>
      <c r="B66" s="3" t="str">
        <f ca="1">IFERROR(__xludf.DUMMYFUNCTION("""COMPUTED_VALUE"""),"ANGEL MARIA MOSQUERA LAVERDE")</f>
        <v>ANGEL MARIA MOSQUERA LAVERDE</v>
      </c>
      <c r="C66" s="3" t="str">
        <f ca="1">IFERROR(__xludf.DUMMYFUNCTION("""COMPUTED_VALUE"""),"RECHAZADO")</f>
        <v>RECHAZADO</v>
      </c>
    </row>
    <row r="67" spans="1:3" x14ac:dyDescent="0.25">
      <c r="A67" s="2" t="str">
        <f ca="1">IFERROR(__xludf.DUMMYFUNCTION("""COMPUTED_VALUE"""),"15889595")</f>
        <v>15889595</v>
      </c>
      <c r="B67" s="3" t="str">
        <f ca="1">IFERROR(__xludf.DUMMYFUNCTION("""COMPUTED_VALUE"""),"ROBINSON  TORRES PEREA")</f>
        <v>ROBINSON  TORRES PEREA</v>
      </c>
      <c r="C67" s="3" t="str">
        <f ca="1">IFERROR(__xludf.DUMMYFUNCTION("""COMPUTED_VALUE"""),"RECHAZADO")</f>
        <v>RECHAZADO</v>
      </c>
    </row>
    <row r="68" spans="1:3" x14ac:dyDescent="0.25">
      <c r="A68" s="2" t="str">
        <f ca="1">IFERROR(__xludf.DUMMYFUNCTION("""COMPUTED_VALUE"""),"80208837")</f>
        <v>80208837</v>
      </c>
      <c r="B68" s="3" t="str">
        <f ca="1">IFERROR(__xludf.DUMMYFUNCTION("""COMPUTED_VALUE"""),"JOSE ALEXANDER NIETO S")</f>
        <v>JOSE ALEXANDER NIETO S</v>
      </c>
      <c r="C68" s="3" t="str">
        <f ca="1">IFERROR(__xludf.DUMMYFUNCTION("""COMPUTED_VALUE"""),"RECHAZADO")</f>
        <v>RECHAZADO</v>
      </c>
    </row>
    <row r="69" spans="1:3" x14ac:dyDescent="0.25">
      <c r="A69" s="2" t="str">
        <f ca="1">IFERROR(__xludf.DUMMYFUNCTION("""COMPUTED_VALUE"""),"8200397")</f>
        <v>8200397</v>
      </c>
      <c r="B69" s="3" t="str">
        <f ca="1">IFERROR(__xludf.DUMMYFUNCTION("""COMPUTED_VALUE"""),"CARLOS ENRRIQUE LUNA URIETA")</f>
        <v>CARLOS ENRRIQUE LUNA URIETA</v>
      </c>
      <c r="C69" s="3" t="str">
        <f ca="1">IFERROR(__xludf.DUMMYFUNCTION("""COMPUTED_VALUE"""),"RECHAZADO")</f>
        <v>RECHAZADO</v>
      </c>
    </row>
    <row r="70" spans="1:3" x14ac:dyDescent="0.25">
      <c r="A70" s="2" t="str">
        <f ca="1">IFERROR(__xludf.DUMMYFUNCTION("""COMPUTED_VALUE"""),"93366413")</f>
        <v>93366413</v>
      </c>
      <c r="B70" s="3" t="str">
        <f ca="1">IFERROR(__xludf.DUMMYFUNCTION("""COMPUTED_VALUE"""),"JAIVER  HERNANDEZ SARMIENTO")</f>
        <v>JAIVER  HERNANDEZ SARMIENTO</v>
      </c>
      <c r="C70" s="3" t="str">
        <f ca="1">IFERROR(__xludf.DUMMYFUNCTION("""COMPUTED_VALUE"""),"RECHAZADO")</f>
        <v>RECHAZADO</v>
      </c>
    </row>
    <row r="71" spans="1:3" x14ac:dyDescent="0.25">
      <c r="A71" s="2" t="str">
        <f ca="1">IFERROR(__xludf.DUMMYFUNCTION("""COMPUTED_VALUE"""),"1020792016")</f>
        <v>1020792016</v>
      </c>
      <c r="B71" s="3" t="str">
        <f ca="1">IFERROR(__xludf.DUMMYFUNCTION("""COMPUTED_VALUE"""),"JOHANN CAMILO QUINTERO BARRERA")</f>
        <v>JOHANN CAMILO QUINTERO BARRERA</v>
      </c>
      <c r="C71" s="3" t="str">
        <f ca="1">IFERROR(__xludf.DUMMYFUNCTION("""COMPUTED_VALUE"""),"RECHAZADO")</f>
        <v>RECHAZADO</v>
      </c>
    </row>
    <row r="72" spans="1:3" x14ac:dyDescent="0.25">
      <c r="A72" s="2" t="str">
        <f ca="1">IFERROR(__xludf.DUMMYFUNCTION("""COMPUTED_VALUE"""),"1022344547")</f>
        <v>1022344547</v>
      </c>
      <c r="B72" s="3" t="str">
        <f ca="1">IFERROR(__xludf.DUMMYFUNCTION("""COMPUTED_VALUE"""),"JHON JAIRO MORENO N")</f>
        <v>JHON JAIRO MORENO N</v>
      </c>
      <c r="C72" s="3" t="str">
        <f ca="1">IFERROR(__xludf.DUMMYFUNCTION("""COMPUTED_VALUE"""),"RECHAZADO")</f>
        <v>RECHAZADO</v>
      </c>
    </row>
    <row r="73" spans="1:3" x14ac:dyDescent="0.25">
      <c r="A73" s="2" t="str">
        <f ca="1">IFERROR(__xludf.DUMMYFUNCTION("""COMPUTED_VALUE"""),"79711491")</f>
        <v>79711491</v>
      </c>
      <c r="B73" s="3" t="str">
        <f ca="1">IFERROR(__xludf.DUMMYFUNCTION("""COMPUTED_VALUE"""),"GUSTAVO  RUEDA RODRIGUEZ")</f>
        <v>GUSTAVO  RUEDA RODRIGUEZ</v>
      </c>
      <c r="C73" s="3" t="str">
        <f ca="1">IFERROR(__xludf.DUMMYFUNCTION("""COMPUTED_VALUE"""),"RECHAZADO")</f>
        <v>RECHAZADO</v>
      </c>
    </row>
    <row r="74" spans="1:3" x14ac:dyDescent="0.25">
      <c r="A74" s="2" t="str">
        <f ca="1">IFERROR(__xludf.DUMMYFUNCTION("""COMPUTED_VALUE"""),"79001611")</f>
        <v>79001611</v>
      </c>
      <c r="B74" s="3" t="str">
        <f ca="1">IFERROR(__xludf.DUMMYFUNCTION("""COMPUTED_VALUE"""),"JOSE LEONARDO CUELLAR VARGAS")</f>
        <v>JOSE LEONARDO CUELLAR VARGAS</v>
      </c>
      <c r="C74" s="3" t="str">
        <f ca="1">IFERROR(__xludf.DUMMYFUNCTION("""COMPUTED_VALUE"""),"RECHAZADO")</f>
        <v>RECHAZADO</v>
      </c>
    </row>
    <row r="75" spans="1:3" x14ac:dyDescent="0.25">
      <c r="A75" s="2" t="str">
        <f ca="1">IFERROR(__xludf.DUMMYFUNCTION("""COMPUTED_VALUE"""),"79563618")</f>
        <v>79563618</v>
      </c>
      <c r="B75" s="3" t="str">
        <f ca="1">IFERROR(__xludf.DUMMYFUNCTION("""COMPUTED_VALUE"""),"ALEXANDER  ROPERO QUINTANA")</f>
        <v>ALEXANDER  ROPERO QUINTANA</v>
      </c>
      <c r="C75" s="3" t="str">
        <f ca="1">IFERROR(__xludf.DUMMYFUNCTION("""COMPUTED_VALUE"""),"RECHAZADO")</f>
        <v>RECHAZADO</v>
      </c>
    </row>
    <row r="76" spans="1:3" x14ac:dyDescent="0.25">
      <c r="A76" s="2" t="str">
        <f ca="1">IFERROR(__xludf.DUMMYFUNCTION("""COMPUTED_VALUE"""),"1087129684")</f>
        <v>1087129684</v>
      </c>
      <c r="B76" s="3" t="str">
        <f ca="1">IFERROR(__xludf.DUMMYFUNCTION("""COMPUTED_VALUE"""),"MICHAEL JACKSON QUIÑONES TENORIO")</f>
        <v>MICHAEL JACKSON QUIÑONES TENORIO</v>
      </c>
      <c r="C76" s="3" t="str">
        <f ca="1">IFERROR(__xludf.DUMMYFUNCTION("""COMPUTED_VALUE"""),"RECHAZADO")</f>
        <v>RECHAZADO</v>
      </c>
    </row>
    <row r="77" spans="1:3" x14ac:dyDescent="0.25">
      <c r="A77" s="2" t="str">
        <f ca="1">IFERROR(__xludf.DUMMYFUNCTION("""COMPUTED_VALUE"""),"79569126")</f>
        <v>79569126</v>
      </c>
      <c r="B77" s="3" t="str">
        <f ca="1">IFERROR(__xludf.DUMMYFUNCTION("""COMPUTED_VALUE"""),"PEDRO ANTONIO ALVARADO CASTAÑEDA")</f>
        <v>PEDRO ANTONIO ALVARADO CASTAÑEDA</v>
      </c>
      <c r="C77" s="3" t="str">
        <f ca="1">IFERROR(__xludf.DUMMYFUNCTION("""COMPUTED_VALUE"""),"RECHAZADO")</f>
        <v>RECHAZADO</v>
      </c>
    </row>
    <row r="78" spans="1:3" x14ac:dyDescent="0.25">
      <c r="A78" s="2" t="str">
        <f ca="1">IFERROR(__xludf.DUMMYFUNCTION("""COMPUTED_VALUE"""),"1040738289")</f>
        <v>1040738289</v>
      </c>
      <c r="B78" s="3" t="str">
        <f ca="1">IFERROR(__xludf.DUMMYFUNCTION("""COMPUTED_VALUE"""),"ANDRES FELIPE MEJIA ROLDAN")</f>
        <v>ANDRES FELIPE MEJIA ROLDAN</v>
      </c>
      <c r="C78" s="3" t="str">
        <f ca="1">IFERROR(__xludf.DUMMYFUNCTION("""COMPUTED_VALUE"""),"RECHAZADO")</f>
        <v>RECHAZADO</v>
      </c>
    </row>
    <row r="79" spans="1:3" x14ac:dyDescent="0.25">
      <c r="A79" s="2" t="str">
        <f ca="1">IFERROR(__xludf.DUMMYFUNCTION("""COMPUTED_VALUE"""),"3167552")</f>
        <v>3167552</v>
      </c>
      <c r="B79" s="3" t="str">
        <f ca="1">IFERROR(__xludf.DUMMYFUNCTION("""COMPUTED_VALUE"""),"ALEXANDER  NIETO CASTILLO")</f>
        <v>ALEXANDER  NIETO CASTILLO</v>
      </c>
      <c r="C79" s="3" t="str">
        <f ca="1">IFERROR(__xludf.DUMMYFUNCTION("""COMPUTED_VALUE"""),"RECHAZADO")</f>
        <v>RECHAZADO</v>
      </c>
    </row>
    <row r="80" spans="1:3" x14ac:dyDescent="0.25">
      <c r="A80" s="2" t="str">
        <f ca="1">IFERROR(__xludf.DUMMYFUNCTION("""COMPUTED_VALUE"""),"1033647262")</f>
        <v>1033647262</v>
      </c>
      <c r="B80" s="3" t="str">
        <f ca="1">IFERROR(__xludf.DUMMYFUNCTION("""COMPUTED_VALUE"""),"MIGUEL ARCANGEL GARCIA JARAMILLO")</f>
        <v>MIGUEL ARCANGEL GARCIA JARAMILLO</v>
      </c>
      <c r="C80" s="3" t="str">
        <f ca="1">IFERROR(__xludf.DUMMYFUNCTION("""COMPUTED_VALUE"""),"RECHAZADO")</f>
        <v>RECHAZADO</v>
      </c>
    </row>
    <row r="81" spans="1:3" x14ac:dyDescent="0.25">
      <c r="A81" s="2" t="str">
        <f ca="1">IFERROR(__xludf.DUMMYFUNCTION("""COMPUTED_VALUE"""),"19475972")</f>
        <v>19475972</v>
      </c>
      <c r="B81" s="3" t="str">
        <f ca="1">IFERROR(__xludf.DUMMYFUNCTION("""COMPUTED_VALUE"""),"HUGO  GUERRERO MARTINEZ")</f>
        <v>HUGO  GUERRERO MARTINEZ</v>
      </c>
      <c r="C81" s="3" t="str">
        <f ca="1">IFERROR(__xludf.DUMMYFUNCTION("""COMPUTED_VALUE"""),"RECHAZADO")</f>
        <v>RECHAZADO</v>
      </c>
    </row>
    <row r="82" spans="1:3" x14ac:dyDescent="0.25">
      <c r="A82" s="2" t="str">
        <f ca="1">IFERROR(__xludf.DUMMYFUNCTION("""COMPUTED_VALUE"""),"91269167")</f>
        <v>91269167</v>
      </c>
      <c r="B82" s="3" t="str">
        <f ca="1">IFERROR(__xludf.DUMMYFUNCTION("""COMPUTED_VALUE"""),"GUSTAVO GONZÁLEZ VILLABONA GONZÁLEZ")</f>
        <v>GUSTAVO GONZÁLEZ VILLABONA GONZÁLEZ</v>
      </c>
      <c r="C82" s="3" t="str">
        <f ca="1">IFERROR(__xludf.DUMMYFUNCTION("""COMPUTED_VALUE"""),"RECHAZADO")</f>
        <v>RECHAZADO</v>
      </c>
    </row>
    <row r="83" spans="1:3" x14ac:dyDescent="0.25">
      <c r="A83" s="2" t="str">
        <f ca="1">IFERROR(__xludf.DUMMYFUNCTION("""COMPUTED_VALUE"""),"9065599")</f>
        <v>9065599</v>
      </c>
      <c r="B83" s="3" t="str">
        <f ca="1">IFERROR(__xludf.DUMMYFUNCTION("""COMPUTED_VALUE"""),"TEOFILO  SANTANA PEÑA")</f>
        <v>TEOFILO  SANTANA PEÑA</v>
      </c>
      <c r="C83" s="3" t="str">
        <f ca="1">IFERROR(__xludf.DUMMYFUNCTION("""COMPUTED_VALUE"""),"RECHAZADO")</f>
        <v>RECHAZADO</v>
      </c>
    </row>
    <row r="84" spans="1:3" x14ac:dyDescent="0.25">
      <c r="A84" s="2" t="str">
        <f ca="1">IFERROR(__xludf.DUMMYFUNCTION("""COMPUTED_VALUE"""),"71737466")</f>
        <v>71737466</v>
      </c>
      <c r="B84" s="3" t="str">
        <f ca="1">IFERROR(__xludf.DUMMYFUNCTION("""COMPUTED_VALUE"""),"FELIPE  ARAGON SALA")</f>
        <v>FELIPE  ARAGON SALA</v>
      </c>
      <c r="C84" s="3" t="str">
        <f ca="1">IFERROR(__xludf.DUMMYFUNCTION("""COMPUTED_VALUE"""),"RECHAZADO")</f>
        <v>RECHAZADO</v>
      </c>
    </row>
    <row r="85" spans="1:3" x14ac:dyDescent="0.25">
      <c r="A85" s="2" t="str">
        <f ca="1">IFERROR(__xludf.DUMMYFUNCTION("""COMPUTED_VALUE"""),"11381897")</f>
        <v>11381897</v>
      </c>
      <c r="B85" s="3" t="str">
        <f ca="1">IFERROR(__xludf.DUMMYFUNCTION("""COMPUTED_VALUE"""),"JOSE ANTONIO CORTES DURAN")</f>
        <v>JOSE ANTONIO CORTES DURAN</v>
      </c>
      <c r="C85" s="3" t="str">
        <f ca="1">IFERROR(__xludf.DUMMYFUNCTION("""COMPUTED_VALUE"""),"RECHAZADO")</f>
        <v>RECHAZADO</v>
      </c>
    </row>
    <row r="86" spans="1:3" x14ac:dyDescent="0.25">
      <c r="A86" s="2" t="str">
        <f ca="1">IFERROR(__xludf.DUMMYFUNCTION("""COMPUTED_VALUE"""),"2969047")</f>
        <v>2969047</v>
      </c>
      <c r="B86" s="3" t="str">
        <f ca="1">IFERROR(__xludf.DUMMYFUNCTION("""COMPUTED_VALUE"""),"CARLOS HERNAN PENAGOS INFANTE")</f>
        <v>CARLOS HERNAN PENAGOS INFANTE</v>
      </c>
      <c r="C86" s="3" t="str">
        <f ca="1">IFERROR(__xludf.DUMMYFUNCTION("""COMPUTED_VALUE"""),"RECHAZADO")</f>
        <v>RECHAZADO</v>
      </c>
    </row>
    <row r="87" spans="1:3" x14ac:dyDescent="0.25">
      <c r="A87" s="2" t="str">
        <f ca="1">IFERROR(__xludf.DUMMYFUNCTION("""COMPUTED_VALUE"""),"16110208")</f>
        <v>16110208</v>
      </c>
      <c r="B87" s="3" t="str">
        <f ca="1">IFERROR(__xludf.DUMMYFUNCTION("""COMPUTED_VALUE"""),"ALBERTO JOSE OSPINA GIRALDO")</f>
        <v>ALBERTO JOSE OSPINA GIRALDO</v>
      </c>
      <c r="C87" s="3" t="str">
        <f ca="1">IFERROR(__xludf.DUMMYFUNCTION("""COMPUTED_VALUE"""),"RECHAZADO")</f>
        <v>RECHAZADO</v>
      </c>
    </row>
    <row r="88" spans="1:3" x14ac:dyDescent="0.25">
      <c r="A88" s="2" t="str">
        <f ca="1">IFERROR(__xludf.DUMMYFUNCTION("""COMPUTED_VALUE"""),"18203830")</f>
        <v>18203830</v>
      </c>
      <c r="B88" s="3" t="str">
        <f ca="1">IFERROR(__xludf.DUMMYFUNCTION("""COMPUTED_VALUE"""),"VLADIMIR  PERDOMO ORJUELA")</f>
        <v>VLADIMIR  PERDOMO ORJUELA</v>
      </c>
      <c r="C88" s="3" t="str">
        <f ca="1">IFERROR(__xludf.DUMMYFUNCTION("""COMPUTED_VALUE"""),"RECHAZADO")</f>
        <v>RECHAZADO</v>
      </c>
    </row>
    <row r="89" spans="1:3" x14ac:dyDescent="0.25">
      <c r="A89" s="2" t="str">
        <f ca="1">IFERROR(__xludf.DUMMYFUNCTION("""COMPUTED_VALUE"""),"3227334")</f>
        <v>3227334</v>
      </c>
      <c r="B89" s="3" t="str">
        <f ca="1">IFERROR(__xludf.DUMMYFUNCTION("""COMPUTED_VALUE"""),"ANGEL MARIA AGUIRRE MARTINEZ")</f>
        <v>ANGEL MARIA AGUIRRE MARTINEZ</v>
      </c>
      <c r="C89" s="3" t="str">
        <f ca="1">IFERROR(__xludf.DUMMYFUNCTION("""COMPUTED_VALUE"""),"RECHAZADO")</f>
        <v>RECHAZADO</v>
      </c>
    </row>
    <row r="90" spans="1:3" x14ac:dyDescent="0.25">
      <c r="A90" s="2" t="str">
        <f ca="1">IFERROR(__xludf.DUMMYFUNCTION("""COMPUTED_VALUE"""),"19054594")</f>
        <v>19054594</v>
      </c>
      <c r="B90" s="3" t="str">
        <f ca="1">IFERROR(__xludf.DUMMYFUNCTION("""COMPUTED_VALUE"""),"LUIS FELIPE LUNA ORTIZ")</f>
        <v>LUIS FELIPE LUNA ORTIZ</v>
      </c>
      <c r="C90" s="3" t="str">
        <f ca="1">IFERROR(__xludf.DUMMYFUNCTION("""COMPUTED_VALUE"""),"RECHAZADO")</f>
        <v>RECHAZADO</v>
      </c>
    </row>
    <row r="91" spans="1:3" x14ac:dyDescent="0.25">
      <c r="A91" s="2" t="str">
        <f ca="1">IFERROR(__xludf.DUMMYFUNCTION("""COMPUTED_VALUE"""),"193300")</f>
        <v>193300</v>
      </c>
      <c r="B91" s="3" t="str">
        <f ca="1">IFERROR(__xludf.DUMMYFUNCTION("""COMPUTED_VALUE"""),"JOSE MIGUEL TRIANA ")</f>
        <v xml:space="preserve">JOSE MIGUEL TRIANA </v>
      </c>
      <c r="C91" s="3" t="str">
        <f ca="1">IFERROR(__xludf.DUMMYFUNCTION("""COMPUTED_VALUE"""),"RECHAZADO")</f>
        <v>RECHAZADO</v>
      </c>
    </row>
    <row r="92" spans="1:3" x14ac:dyDescent="0.25">
      <c r="A92" s="2" t="str">
        <f ca="1">IFERROR(__xludf.DUMMYFUNCTION("""COMPUTED_VALUE"""),"1054545572")</f>
        <v>1054545572</v>
      </c>
      <c r="B92" s="3" t="str">
        <f ca="1">IFERROR(__xludf.DUMMYFUNCTION("""COMPUTED_VALUE"""),"DANIEL  PEREZ .")</f>
        <v>DANIEL  PEREZ .</v>
      </c>
      <c r="C92" s="3" t="str">
        <f ca="1">IFERROR(__xludf.DUMMYFUNCTION("""COMPUTED_VALUE"""),"RECHAZADO")</f>
        <v>RECHAZADO</v>
      </c>
    </row>
    <row r="93" spans="1:3" x14ac:dyDescent="0.25">
      <c r="A93" s="2" t="str">
        <f ca="1">IFERROR(__xludf.DUMMYFUNCTION("""COMPUTED_VALUE"""),"18400010")</f>
        <v>18400010</v>
      </c>
      <c r="B93" s="3" t="str">
        <f ca="1">IFERROR(__xludf.DUMMYFUNCTION("""COMPUTED_VALUE"""),"JHON FREDY MOLINA GONZALEZ")</f>
        <v>JHON FREDY MOLINA GONZALEZ</v>
      </c>
      <c r="C93" s="3" t="str">
        <f ca="1">IFERROR(__xludf.DUMMYFUNCTION("""COMPUTED_VALUE"""),"RECHAZADO")</f>
        <v>RECHAZADO</v>
      </c>
    </row>
    <row r="94" spans="1:3" x14ac:dyDescent="0.25">
      <c r="A94" s="2" t="str">
        <f ca="1">IFERROR(__xludf.DUMMYFUNCTION("""COMPUTED_VALUE"""),"80034353")</f>
        <v>80034353</v>
      </c>
      <c r="B94" s="3" t="str">
        <f ca="1">IFERROR(__xludf.DUMMYFUNCTION("""COMPUTED_VALUE"""),"JORGE ELIECER ACOSTA ALVARADO")</f>
        <v>JORGE ELIECER ACOSTA ALVARADO</v>
      </c>
      <c r="C94" s="3" t="str">
        <f ca="1">IFERROR(__xludf.DUMMYFUNCTION("""COMPUTED_VALUE"""),"RECHAZADO")</f>
        <v>RECHAZADO</v>
      </c>
    </row>
    <row r="95" spans="1:3" x14ac:dyDescent="0.25">
      <c r="A95" s="2" t="str">
        <f ca="1">IFERROR(__xludf.DUMMYFUNCTION("""COMPUTED_VALUE"""),"16070903")</f>
        <v>16070903</v>
      </c>
      <c r="B95" s="3" t="str">
        <f ca="1">IFERROR(__xludf.DUMMYFUNCTION("""COMPUTED_VALUE"""),"DIEGO ALEJANDRO VARGAS PINZON")</f>
        <v>DIEGO ALEJANDRO VARGAS PINZON</v>
      </c>
      <c r="C95" s="3" t="str">
        <f ca="1">IFERROR(__xludf.DUMMYFUNCTION("""COMPUTED_VALUE"""),"RECHAZADO")</f>
        <v>RECHAZADO</v>
      </c>
    </row>
    <row r="96" spans="1:3" x14ac:dyDescent="0.25">
      <c r="A96" s="2" t="str">
        <f ca="1">IFERROR(__xludf.DUMMYFUNCTION("""COMPUTED_VALUE"""),"17788154")</f>
        <v>17788154</v>
      </c>
      <c r="B96" s="3" t="str">
        <f ca="1">IFERROR(__xludf.DUMMYFUNCTION("""COMPUTED_VALUE"""),"JUAN DE LA CRUZ ULCUE GUASAQUILLO")</f>
        <v>JUAN DE LA CRUZ ULCUE GUASAQUILLO</v>
      </c>
      <c r="C96" s="3" t="str">
        <f ca="1">IFERROR(__xludf.DUMMYFUNCTION("""COMPUTED_VALUE"""),"RECHAZADO")</f>
        <v>RECHAZADO</v>
      </c>
    </row>
    <row r="97" spans="1:3" x14ac:dyDescent="0.25">
      <c r="A97" s="2" t="str">
        <f ca="1">IFERROR(__xludf.DUMMYFUNCTION("""COMPUTED_VALUE"""),"16949492")</f>
        <v>16949492</v>
      </c>
      <c r="B97" s="3" t="str">
        <f ca="1">IFERROR(__xludf.DUMMYFUNCTION("""COMPUTED_VALUE"""),"MARINO SHNEYDER ANCHICO PANAMEÑO")</f>
        <v>MARINO SHNEYDER ANCHICO PANAMEÑO</v>
      </c>
      <c r="C97" s="3" t="str">
        <f ca="1">IFERROR(__xludf.DUMMYFUNCTION("""COMPUTED_VALUE"""),"RECHAZADO")</f>
        <v>RECHAZADO</v>
      </c>
    </row>
    <row r="98" spans="1:3" x14ac:dyDescent="0.25">
      <c r="A98" s="2" t="str">
        <f ca="1">IFERROR(__xludf.DUMMYFUNCTION("""COMPUTED_VALUE"""),"19017924")</f>
        <v>19017924</v>
      </c>
      <c r="B98" s="3" t="str">
        <f ca="1">IFERROR(__xludf.DUMMYFUNCTION("""COMPUTED_VALUE"""),"LUIS ERNESTO TORREZ BOTERO")</f>
        <v>LUIS ERNESTO TORREZ BOTERO</v>
      </c>
      <c r="C98" s="3" t="str">
        <f ca="1">IFERROR(__xludf.DUMMYFUNCTION("""COMPUTED_VALUE"""),"RECHAZADO")</f>
        <v>RECHAZADO</v>
      </c>
    </row>
    <row r="99" spans="1:3" x14ac:dyDescent="0.25">
      <c r="A99" s="2" t="str">
        <f ca="1">IFERROR(__xludf.DUMMYFUNCTION("""COMPUTED_VALUE"""),"80406808")</f>
        <v>80406808</v>
      </c>
      <c r="B99" s="3" t="str">
        <f ca="1">IFERROR(__xludf.DUMMYFUNCTION("""COMPUTED_VALUE"""),"NELSON ARCADIO RAMOS JURADO")</f>
        <v>NELSON ARCADIO RAMOS JURADO</v>
      </c>
      <c r="C99" s="3" t="str">
        <f ca="1">IFERROR(__xludf.DUMMYFUNCTION("""COMPUTED_VALUE"""),"RECHAZADO")</f>
        <v>RECHAZADO</v>
      </c>
    </row>
    <row r="100" spans="1:3" x14ac:dyDescent="0.25">
      <c r="A100" s="2" t="str">
        <f ca="1">IFERROR(__xludf.DUMMYFUNCTION("""COMPUTED_VALUE"""),"79354277")</f>
        <v>79354277</v>
      </c>
      <c r="B100" s="3" t="str">
        <f ca="1">IFERROR(__xludf.DUMMYFUNCTION("""COMPUTED_VALUE"""),"HERNANDO  GAONA SEDANO")</f>
        <v>HERNANDO  GAONA SEDANO</v>
      </c>
      <c r="C100" s="3" t="str">
        <f ca="1">IFERROR(__xludf.DUMMYFUNCTION("""COMPUTED_VALUE"""),"RECHAZADO")</f>
        <v>RECHAZADO</v>
      </c>
    </row>
    <row r="101" spans="1:3" x14ac:dyDescent="0.25">
      <c r="A101" s="2" t="str">
        <f ca="1">IFERROR(__xludf.DUMMYFUNCTION("""COMPUTED_VALUE"""),"39178474")</f>
        <v>39178474</v>
      </c>
      <c r="B101" s="3" t="str">
        <f ca="1">IFERROR(__xludf.DUMMYFUNCTION("""COMPUTED_VALUE"""),"SULEMA DELSOCORRO MENDOZA CANO")</f>
        <v>SULEMA DELSOCORRO MENDOZA CANO</v>
      </c>
      <c r="C101" s="3" t="str">
        <f ca="1">IFERROR(__xludf.DUMMYFUNCTION("""COMPUTED_VALUE"""),"RECHAZADO")</f>
        <v>RECHAZADO</v>
      </c>
    </row>
    <row r="102" spans="1:3" x14ac:dyDescent="0.25">
      <c r="A102" s="2" t="str">
        <f ca="1">IFERROR(__xludf.DUMMYFUNCTION("""COMPUTED_VALUE"""),"1037498026")</f>
        <v>1037498026</v>
      </c>
      <c r="B102" s="3" t="str">
        <f ca="1">IFERROR(__xludf.DUMMYFUNCTION("""COMPUTED_VALUE"""),"JORGE ABEL VALENCIA GALLEGO")</f>
        <v>JORGE ABEL VALENCIA GALLEGO</v>
      </c>
      <c r="C102" s="3" t="str">
        <f ca="1">IFERROR(__xludf.DUMMYFUNCTION("""COMPUTED_VALUE"""),"RECHAZADO")</f>
        <v>RECHAZADO</v>
      </c>
    </row>
    <row r="103" spans="1:3" x14ac:dyDescent="0.25">
      <c r="A103" s="2" t="str">
        <f ca="1">IFERROR(__xludf.DUMMYFUNCTION("""COMPUTED_VALUE"""),"3055567")</f>
        <v>3055567</v>
      </c>
      <c r="B103" s="3" t="str">
        <f ca="1">IFERROR(__xludf.DUMMYFUNCTION("""COMPUTED_VALUE"""),"MIGUEL ANTONIO MONROY RAMIREZ")</f>
        <v>MIGUEL ANTONIO MONROY RAMIREZ</v>
      </c>
      <c r="C103" s="3" t="str">
        <f ca="1">IFERROR(__xludf.DUMMYFUNCTION("""COMPUTED_VALUE"""),"RECHAZADO")</f>
        <v>RECHAZADO</v>
      </c>
    </row>
    <row r="104" spans="1:3" x14ac:dyDescent="0.25">
      <c r="A104" s="2" t="str">
        <f ca="1">IFERROR(__xludf.DUMMYFUNCTION("""COMPUTED_VALUE"""),"10489762")</f>
        <v>10489762</v>
      </c>
      <c r="B104" s="3" t="str">
        <f ca="1">IFERROR(__xludf.DUMMYFUNCTION("""COMPUTED_VALUE"""),"RODRIGO  ZAPATA VALENCIA")</f>
        <v>RODRIGO  ZAPATA VALENCIA</v>
      </c>
      <c r="C104" s="3" t="str">
        <f ca="1">IFERROR(__xludf.DUMMYFUNCTION("""COMPUTED_VALUE"""),"RECHAZADO")</f>
        <v>RECHAZADO</v>
      </c>
    </row>
    <row r="105" spans="1:3" x14ac:dyDescent="0.25">
      <c r="A105" s="2" t="str">
        <f ca="1">IFERROR(__xludf.DUMMYFUNCTION("""COMPUTED_VALUE"""),"79414967")</f>
        <v>79414967</v>
      </c>
      <c r="B105" s="3" t="str">
        <f ca="1">IFERROR(__xludf.DUMMYFUNCTION("""COMPUTED_VALUE"""),"LUIS ALIRIO OLIVERA GAONA")</f>
        <v>LUIS ALIRIO OLIVERA GAONA</v>
      </c>
      <c r="C105" s="3" t="str">
        <f ca="1">IFERROR(__xludf.DUMMYFUNCTION("""COMPUTED_VALUE"""),"RECHAZADO")</f>
        <v>RECHAZADO</v>
      </c>
    </row>
    <row r="106" spans="1:3" x14ac:dyDescent="0.25">
      <c r="A106" s="2" t="str">
        <f ca="1">IFERROR(__xludf.DUMMYFUNCTION("""COMPUTED_VALUE"""),"96357414")</f>
        <v>96357414</v>
      </c>
      <c r="B106" s="3" t="str">
        <f ca="1">IFERROR(__xludf.DUMMYFUNCTION("""COMPUTED_VALUE"""),"JOSUE  RODRIGUEZ RAMIREZ")</f>
        <v>JOSUE  RODRIGUEZ RAMIREZ</v>
      </c>
      <c r="C106" s="3" t="str">
        <f ca="1">IFERROR(__xludf.DUMMYFUNCTION("""COMPUTED_VALUE"""),"RECHAZADO")</f>
        <v>RECHAZADO</v>
      </c>
    </row>
    <row r="107" spans="1:3" x14ac:dyDescent="0.25">
      <c r="A107" s="2" t="str">
        <f ca="1">IFERROR(__xludf.DUMMYFUNCTION("""COMPUTED_VALUE"""),"71782079")</f>
        <v>71782079</v>
      </c>
      <c r="B107" s="3" t="str">
        <f ca="1">IFERROR(__xludf.DUMMYFUNCTION("""COMPUTED_VALUE"""),"LUIS FERNANDO ARREDONDO ARAQUE")</f>
        <v>LUIS FERNANDO ARREDONDO ARAQUE</v>
      </c>
      <c r="C107" s="3" t="str">
        <f ca="1">IFERROR(__xludf.DUMMYFUNCTION("""COMPUTED_VALUE"""),"RECHAZADO")</f>
        <v>RECHAZADO</v>
      </c>
    </row>
    <row r="108" spans="1:3" x14ac:dyDescent="0.25">
      <c r="A108" s="2" t="str">
        <f ca="1">IFERROR(__xludf.DUMMYFUNCTION("""COMPUTED_VALUE"""),"79988019")</f>
        <v>79988019</v>
      </c>
      <c r="B108" s="3" t="str">
        <f ca="1">IFERROR(__xludf.DUMMYFUNCTION("""COMPUTED_VALUE"""),"ANDRÉS ALEJANDRO RODRÍGUEZ CALDERÓN")</f>
        <v>ANDRÉS ALEJANDRO RODRÍGUEZ CALDERÓN</v>
      </c>
      <c r="C108" s="3" t="str">
        <f ca="1">IFERROR(__xludf.DUMMYFUNCTION("""COMPUTED_VALUE"""),"RECHAZADO")</f>
        <v>RECHAZADO</v>
      </c>
    </row>
    <row r="109" spans="1:3" x14ac:dyDescent="0.25">
      <c r="A109" s="2" t="str">
        <f ca="1">IFERROR(__xludf.DUMMYFUNCTION("""COMPUTED_VALUE"""),"1119510782")</f>
        <v>1119510782</v>
      </c>
      <c r="B109" s="3" t="str">
        <f ca="1">IFERROR(__xludf.DUMMYFUNCTION("""COMPUTED_VALUE"""),"MIGUEL ANGEL GONZALEZ MORA")</f>
        <v>MIGUEL ANGEL GONZALEZ MORA</v>
      </c>
      <c r="C109" s="3" t="str">
        <f ca="1">IFERROR(__xludf.DUMMYFUNCTION("""COMPUTED_VALUE"""),"RECHAZADO")</f>
        <v>RECHAZADO</v>
      </c>
    </row>
    <row r="110" spans="1:3" x14ac:dyDescent="0.25">
      <c r="A110" s="2" t="str">
        <f ca="1">IFERROR(__xludf.DUMMYFUNCTION("""COMPUTED_VALUE"""),"2965781")</f>
        <v>2965781</v>
      </c>
      <c r="B110" s="3" t="str">
        <f ca="1">IFERROR(__xludf.DUMMYFUNCTION("""COMPUTED_VALUE"""),"RODY ALEJANDRO MORA MORENO")</f>
        <v>RODY ALEJANDRO MORA MORENO</v>
      </c>
      <c r="C110" s="3" t="str">
        <f ca="1">IFERROR(__xludf.DUMMYFUNCTION("""COMPUTED_VALUE"""),"RECHAZADO")</f>
        <v>RECHAZADO</v>
      </c>
    </row>
    <row r="111" spans="1:3" x14ac:dyDescent="0.25">
      <c r="A111" s="2" t="str">
        <f ca="1">IFERROR(__xludf.DUMMYFUNCTION("""COMPUTED_VALUE"""),"79949334")</f>
        <v>79949334</v>
      </c>
      <c r="B111" s="3" t="str">
        <f ca="1">IFERROR(__xludf.DUMMYFUNCTION("""COMPUTED_VALUE"""),"JORGE  ZAMBRANO ARCIA")</f>
        <v>JORGE  ZAMBRANO ARCIA</v>
      </c>
      <c r="C111" s="3" t="str">
        <f ca="1">IFERROR(__xludf.DUMMYFUNCTION("""COMPUTED_VALUE"""),"RECHAZADO")</f>
        <v>RECHAZADO</v>
      </c>
    </row>
    <row r="112" spans="1:3" x14ac:dyDescent="0.25">
      <c r="A112" s="2" t="str">
        <f ca="1">IFERROR(__xludf.DUMMYFUNCTION("""COMPUTED_VALUE"""),"41951339")</f>
        <v>41951339</v>
      </c>
      <c r="B112" s="3" t="str">
        <f ca="1">IFERROR(__xludf.DUMMYFUNCTION("""COMPUTED_VALUE"""),"JACQUELINE  VELASCO GUZMÁN")</f>
        <v>JACQUELINE  VELASCO GUZMÁN</v>
      </c>
      <c r="C112" s="3" t="str">
        <f ca="1">IFERROR(__xludf.DUMMYFUNCTION("""COMPUTED_VALUE"""),"RECHAZADO")</f>
        <v>RECHAZADO</v>
      </c>
    </row>
    <row r="113" spans="1:3" x14ac:dyDescent="0.25">
      <c r="A113" s="2" t="str">
        <f ca="1">IFERROR(__xludf.DUMMYFUNCTION("""COMPUTED_VALUE"""),"74260919")</f>
        <v>74260919</v>
      </c>
      <c r="B113" s="3" t="str">
        <f ca="1">IFERROR(__xludf.DUMMYFUNCTION("""COMPUTED_VALUE"""),"CLIMACO ALBERTO ANGARITA GOMEZ")</f>
        <v>CLIMACO ALBERTO ANGARITA GOMEZ</v>
      </c>
      <c r="C113" s="3" t="str">
        <f ca="1">IFERROR(__xludf.DUMMYFUNCTION("""COMPUTED_VALUE"""),"RECHAZADO")</f>
        <v>RECHAZADO</v>
      </c>
    </row>
    <row r="114" spans="1:3" x14ac:dyDescent="0.25">
      <c r="A114" s="2" t="str">
        <f ca="1">IFERROR(__xludf.DUMMYFUNCTION("""COMPUTED_VALUE"""),"71274613")</f>
        <v>71274613</v>
      </c>
      <c r="B114" s="3" t="str">
        <f ca="1">IFERROR(__xludf.DUMMYFUNCTION("""COMPUTED_VALUE"""),"CARLOS MAURICIO GOMEZ ")</f>
        <v xml:space="preserve">CARLOS MAURICIO GOMEZ </v>
      </c>
      <c r="C114" s="3" t="str">
        <f ca="1">IFERROR(__xludf.DUMMYFUNCTION("""COMPUTED_VALUE"""),"RECHAZADO")</f>
        <v>RECHAZADO</v>
      </c>
    </row>
    <row r="115" spans="1:3" x14ac:dyDescent="0.25">
      <c r="A115" s="2" t="str">
        <f ca="1">IFERROR(__xludf.DUMMYFUNCTION("""COMPUTED_VALUE"""),"98593979")</f>
        <v>98593979</v>
      </c>
      <c r="B115" s="3" t="str">
        <f ca="1">IFERROR(__xludf.DUMMYFUNCTION("""COMPUTED_VALUE"""),"JAIME LEÓN PÉREZ GUERRA")</f>
        <v>JAIME LEÓN PÉREZ GUERRA</v>
      </c>
      <c r="C115" s="3" t="str">
        <f ca="1">IFERROR(__xludf.DUMMYFUNCTION("""COMPUTED_VALUE"""),"RECHAZADO")</f>
        <v>RECHAZADO</v>
      </c>
    </row>
    <row r="116" spans="1:3" x14ac:dyDescent="0.25">
      <c r="A116" s="2" t="str">
        <f ca="1">IFERROR(__xludf.DUMMYFUNCTION("""COMPUTED_VALUE"""),"18223688")</f>
        <v>18223688</v>
      </c>
      <c r="B116" s="3" t="str">
        <f ca="1">IFERROR(__xludf.DUMMYFUNCTION("""COMPUTED_VALUE"""),"JOSE ARISTOBULO PARRA ")</f>
        <v xml:space="preserve">JOSE ARISTOBULO PARRA </v>
      </c>
      <c r="C116" s="3" t="str">
        <f ca="1">IFERROR(__xludf.DUMMYFUNCTION("""COMPUTED_VALUE"""),"RECHAZADO")</f>
        <v>RECHAZADO</v>
      </c>
    </row>
    <row r="117" spans="1:3" x14ac:dyDescent="0.25">
      <c r="A117" s="2" t="str">
        <f ca="1">IFERROR(__xludf.DUMMYFUNCTION("""COMPUTED_VALUE"""),"10389000")</f>
        <v>10389000</v>
      </c>
      <c r="B117" s="3" t="str">
        <f ca="1">IFERROR(__xludf.DUMMYFUNCTION("""COMPUTED_VALUE"""),"HEBER JAVIER CUERO ANGULO")</f>
        <v>HEBER JAVIER CUERO ANGULO</v>
      </c>
      <c r="C117" s="3" t="str">
        <f ca="1">IFERROR(__xludf.DUMMYFUNCTION("""COMPUTED_VALUE"""),"RECHAZADO")</f>
        <v>RECHAZADO</v>
      </c>
    </row>
    <row r="118" spans="1:3" x14ac:dyDescent="0.25">
      <c r="A118" s="2" t="str">
        <f ca="1">IFERROR(__xludf.DUMMYFUNCTION("""COMPUTED_VALUE"""),"70975180")</f>
        <v>70975180</v>
      </c>
      <c r="B118" s="3" t="str">
        <f ca="1">IFERROR(__xludf.DUMMYFUNCTION("""COMPUTED_VALUE"""),"JORGE HERNAN PEREZ URIBE")</f>
        <v>JORGE HERNAN PEREZ URIBE</v>
      </c>
      <c r="C118" s="3" t="str">
        <f ca="1">IFERROR(__xludf.DUMMYFUNCTION("""COMPUTED_VALUE"""),"RECHAZADO")</f>
        <v>RECHAZADO</v>
      </c>
    </row>
    <row r="119" spans="1:3" x14ac:dyDescent="0.25">
      <c r="A119" s="2" t="str">
        <f ca="1">IFERROR(__xludf.DUMMYFUNCTION("""COMPUTED_VALUE"""),"13455283")</f>
        <v>13455283</v>
      </c>
      <c r="B119" s="3" t="str">
        <f ca="1">IFERROR(__xludf.DUMMYFUNCTION("""COMPUTED_VALUE"""),"JOSE TRINIDAD GAMBOA MENESES")</f>
        <v>JOSE TRINIDAD GAMBOA MENESES</v>
      </c>
      <c r="C119" s="3" t="str">
        <f ca="1">IFERROR(__xludf.DUMMYFUNCTION("""COMPUTED_VALUE"""),"RECHAZADO")</f>
        <v>RECHAZADO</v>
      </c>
    </row>
    <row r="120" spans="1:3" x14ac:dyDescent="0.25">
      <c r="A120" s="2" t="str">
        <f ca="1">IFERROR(__xludf.DUMMYFUNCTION("""COMPUTED_VALUE"""),"16352352")</f>
        <v>16352352</v>
      </c>
      <c r="B120" s="3" t="str">
        <f ca="1">IFERROR(__xludf.DUMMYFUNCTION("""COMPUTED_VALUE"""),"RUBEN DARIO CARDONA SALAMANCA")</f>
        <v>RUBEN DARIO CARDONA SALAMANCA</v>
      </c>
      <c r="C120" s="3" t="str">
        <f ca="1">IFERROR(__xludf.DUMMYFUNCTION("""COMPUTED_VALUE"""),"RECHAZADO")</f>
        <v>RECHAZADO</v>
      </c>
    </row>
    <row r="121" spans="1:3" x14ac:dyDescent="0.25">
      <c r="A121" s="2" t="str">
        <f ca="1">IFERROR(__xludf.DUMMYFUNCTION("""COMPUTED_VALUE"""),"1214719808")</f>
        <v>1214719808</v>
      </c>
      <c r="B121" s="3" t="str">
        <f ca="1">IFERROR(__xludf.DUMMYFUNCTION("""COMPUTED_VALUE"""),"JORGE ANDRES AMORTEGUI DIZ")</f>
        <v>JORGE ANDRES AMORTEGUI DIZ</v>
      </c>
      <c r="C121" s="3" t="str">
        <f ca="1">IFERROR(__xludf.DUMMYFUNCTION("""COMPUTED_VALUE"""),"RECHAZADO")</f>
        <v>RECHAZADO</v>
      </c>
    </row>
    <row r="122" spans="1:3" x14ac:dyDescent="0.25">
      <c r="A122" s="2" t="str">
        <f ca="1">IFERROR(__xludf.DUMMYFUNCTION("""COMPUTED_VALUE"""),"42548748")</f>
        <v>42548748</v>
      </c>
      <c r="B122" s="3" t="str">
        <f ca="1">IFERROR(__xludf.DUMMYFUNCTION("""COMPUTED_VALUE"""),"MYRIAM  GONZALEZ MIRAVAL")</f>
        <v>MYRIAM  GONZALEZ MIRAVAL</v>
      </c>
      <c r="C122" s="3" t="str">
        <f ca="1">IFERROR(__xludf.DUMMYFUNCTION("""COMPUTED_VALUE"""),"RECHAZADO")</f>
        <v>RECHAZADO</v>
      </c>
    </row>
    <row r="123" spans="1:3" x14ac:dyDescent="0.25">
      <c r="A123" s="4" t="str">
        <f ca="1">IFERROR(__xludf.DUMMYFUNCTION("""COMPUTED_VALUE"""),"7543242")</f>
        <v>7543242</v>
      </c>
      <c r="B123" s="3" t="str">
        <f ca="1">IFERROR(__xludf.DUMMYFUNCTION("""COMPUTED_VALUE"""),"HERNANDO  OLIVEROS MORENO")</f>
        <v>HERNANDO  OLIVEROS MORENO</v>
      </c>
      <c r="C123" s="3" t="str">
        <f ca="1">IFERROR(__xludf.DUMMYFUNCTION("""COMPUTED_VALUE"""),"RECHAZADO")</f>
        <v>RECHAZADO</v>
      </c>
    </row>
    <row r="124" spans="1:3" x14ac:dyDescent="0.25">
      <c r="A124" s="2" t="str">
        <f ca="1">IFERROR(__xludf.DUMMYFUNCTION("""COMPUTED_VALUE"""),"7718440")</f>
        <v>7718440</v>
      </c>
      <c r="B124" s="3" t="str">
        <f ca="1">IFERROR(__xludf.DUMMYFUNCTION("""COMPUTED_VALUE"""),"GUILLERMO  QUIMBAYO OVIEDO")</f>
        <v>GUILLERMO  QUIMBAYO OVIEDO</v>
      </c>
      <c r="C124" s="3" t="str">
        <f ca="1">IFERROR(__xludf.DUMMYFUNCTION("""COMPUTED_VALUE"""),"RECHAZADO")</f>
        <v>RECHAZADO</v>
      </c>
    </row>
    <row r="125" spans="1:3" x14ac:dyDescent="0.25">
      <c r="A125" s="2" t="str">
        <f ca="1">IFERROR(__xludf.DUMMYFUNCTION("""COMPUTED_VALUE"""),"71614054")</f>
        <v>71614054</v>
      </c>
      <c r="B125" s="3" t="str">
        <f ca="1">IFERROR(__xludf.DUMMYFUNCTION("""COMPUTED_VALUE"""),"FREDY ADOLFO ALZATE LOPEZ")</f>
        <v>FREDY ADOLFO ALZATE LOPEZ</v>
      </c>
      <c r="C125" s="3" t="str">
        <f ca="1">IFERROR(__xludf.DUMMYFUNCTION("""COMPUTED_VALUE"""),"RECHAZADO")</f>
        <v>RECHAZADO</v>
      </c>
    </row>
    <row r="126" spans="1:3" x14ac:dyDescent="0.25">
      <c r="A126" s="2" t="str">
        <f ca="1">IFERROR(__xludf.DUMMYFUNCTION("""COMPUTED_VALUE"""),"31656177")</f>
        <v>31656177</v>
      </c>
      <c r="B126" s="3" t="str">
        <f ca="1">IFERROR(__xludf.DUMMYFUNCTION("""COMPUTED_VALUE"""),"YURI MILENA ALVARADO BETANCOURT")</f>
        <v>YURI MILENA ALVARADO BETANCOURT</v>
      </c>
      <c r="C126" s="3" t="str">
        <f ca="1">IFERROR(__xludf.DUMMYFUNCTION("""COMPUTED_VALUE"""),"RECHAZADO")</f>
        <v>RECHAZADO</v>
      </c>
    </row>
    <row r="127" spans="1:3" x14ac:dyDescent="0.25">
      <c r="A127" s="2" t="str">
        <f ca="1">IFERROR(__xludf.DUMMYFUNCTION("""COMPUTED_VALUE"""),"20830605")</f>
        <v>20830605</v>
      </c>
      <c r="B127" s="3" t="str">
        <f ca="1">IFERROR(__xludf.DUMMYFUNCTION("""COMPUTED_VALUE"""),"MARLENY  ROMERO AMADO")</f>
        <v>MARLENY  ROMERO AMADO</v>
      </c>
      <c r="C127" s="3" t="str">
        <f ca="1">IFERROR(__xludf.DUMMYFUNCTION("""COMPUTED_VALUE"""),"RECHAZADO")</f>
        <v>RECHAZADO</v>
      </c>
    </row>
    <row r="128" spans="1:3" x14ac:dyDescent="0.25">
      <c r="A128" s="2" t="str">
        <f ca="1">IFERROR(__xludf.DUMMYFUNCTION("""COMPUTED_VALUE"""),"71877181")</f>
        <v>71877181</v>
      </c>
      <c r="B128" s="3" t="str">
        <f ca="1">IFERROR(__xludf.DUMMYFUNCTION("""COMPUTED_VALUE"""),"ELKIN DE JESUS CORREAL BOLIVAR")</f>
        <v>ELKIN DE JESUS CORREAL BOLIVAR</v>
      </c>
      <c r="C128" s="3" t="str">
        <f ca="1">IFERROR(__xludf.DUMMYFUNCTION("""COMPUTED_VALUE"""),"RECHAZADO")</f>
        <v>RECHAZADO</v>
      </c>
    </row>
    <row r="129" spans="1:3" x14ac:dyDescent="0.25">
      <c r="A129" s="2" t="str">
        <f ca="1">IFERROR(__xludf.DUMMYFUNCTION("""COMPUTED_VALUE"""),"80371062")</f>
        <v>80371062</v>
      </c>
      <c r="B129" s="3" t="str">
        <f ca="1">IFERROR(__xludf.DUMMYFUNCTION("""COMPUTED_VALUE"""),"MILCIADES  CARRERO ORTEGA")</f>
        <v>MILCIADES  CARRERO ORTEGA</v>
      </c>
      <c r="C129" s="3" t="str">
        <f ca="1">IFERROR(__xludf.DUMMYFUNCTION("""COMPUTED_VALUE"""),"RECHAZADO")</f>
        <v>RECHAZADO</v>
      </c>
    </row>
    <row r="130" spans="1:3" x14ac:dyDescent="0.25">
      <c r="A130" s="2" t="str">
        <f ca="1">IFERROR(__xludf.DUMMYFUNCTION("""COMPUTED_VALUE"""),"17647621")</f>
        <v>17647621</v>
      </c>
      <c r="B130" s="3" t="str">
        <f ca="1">IFERROR(__xludf.DUMMYFUNCTION("""COMPUTED_VALUE"""),"JESUS AUGUSTO CASTRO POLO")</f>
        <v>JESUS AUGUSTO CASTRO POLO</v>
      </c>
      <c r="C130" s="3" t="str">
        <f ca="1">IFERROR(__xludf.DUMMYFUNCTION("""COMPUTED_VALUE"""),"RECHAZADO")</f>
        <v>RECHAZADO</v>
      </c>
    </row>
    <row r="131" spans="1:3" x14ac:dyDescent="0.25">
      <c r="A131" s="2" t="str">
        <f ca="1">IFERROR(__xludf.DUMMYFUNCTION("""COMPUTED_VALUE"""),"63351871")</f>
        <v>63351871</v>
      </c>
      <c r="B131" s="3" t="str">
        <f ca="1">IFERROR(__xludf.DUMMYFUNCTION("""COMPUTED_VALUE"""),"SONIA  SERRANO PRADA")</f>
        <v>SONIA  SERRANO PRADA</v>
      </c>
      <c r="C131" s="3" t="str">
        <f ca="1">IFERROR(__xludf.DUMMYFUNCTION("""COMPUTED_VALUE"""),"RECHAZADO")</f>
        <v>RECHAZADO</v>
      </c>
    </row>
    <row r="132" spans="1:3" x14ac:dyDescent="0.25">
      <c r="A132" s="2" t="str">
        <f ca="1">IFERROR(__xludf.DUMMYFUNCTION("""COMPUTED_VALUE"""),"71291297")</f>
        <v>71291297</v>
      </c>
      <c r="B132" s="3" t="str">
        <f ca="1">IFERROR(__xludf.DUMMYFUNCTION("""COMPUTED_VALUE"""),"JHON ELVER OSORIO ")</f>
        <v xml:space="preserve">JHON ELVER OSORIO </v>
      </c>
      <c r="C132" s="3" t="str">
        <f ca="1">IFERROR(__xludf.DUMMYFUNCTION("""COMPUTED_VALUE"""),"RECHAZADO")</f>
        <v>RECHAZADO</v>
      </c>
    </row>
    <row r="133" spans="1:3" x14ac:dyDescent="0.25">
      <c r="A133" s="2" t="str">
        <f ca="1">IFERROR(__xludf.DUMMYFUNCTION("""COMPUTED_VALUE"""),"71316032")</f>
        <v>71316032</v>
      </c>
      <c r="B133" s="3" t="str">
        <f ca="1">IFERROR(__xludf.DUMMYFUNCTION("""COMPUTED_VALUE"""),"JUAN CAMILO BOTERO ZAPATA")</f>
        <v>JUAN CAMILO BOTERO ZAPATA</v>
      </c>
      <c r="C133" s="3" t="str">
        <f ca="1">IFERROR(__xludf.DUMMYFUNCTION("""COMPUTED_VALUE"""),"RECHAZADO")</f>
        <v>RECHAZADO</v>
      </c>
    </row>
    <row r="134" spans="1:3" x14ac:dyDescent="0.25">
      <c r="A134" s="2" t="str">
        <f ca="1">IFERROR(__xludf.DUMMYFUNCTION("""COMPUTED_VALUE"""),"9397360")</f>
        <v>9397360</v>
      </c>
      <c r="B134" s="3" t="str">
        <f ca="1">IFERROR(__xludf.DUMMYFUNCTION("""COMPUTED_VALUE"""),"ALFONSO  RODRIGUEZ HURTADO")</f>
        <v>ALFONSO  RODRIGUEZ HURTADO</v>
      </c>
      <c r="C134" s="3" t="str">
        <f ca="1">IFERROR(__xludf.DUMMYFUNCTION("""COMPUTED_VALUE"""),"RECHAZADO")</f>
        <v>RECHAZADO</v>
      </c>
    </row>
    <row r="135" spans="1:3" x14ac:dyDescent="0.25">
      <c r="A135" s="2" t="str">
        <f ca="1">IFERROR(__xludf.DUMMYFUNCTION("""COMPUTED_VALUE"""),"18610182")</f>
        <v>18610182</v>
      </c>
      <c r="B135" s="3" t="str">
        <f ca="1">IFERROR(__xludf.DUMMYFUNCTION("""COMPUTED_VALUE"""),"OSCAR DARIO CARVAJAL CARDONA")</f>
        <v>OSCAR DARIO CARVAJAL CARDONA</v>
      </c>
      <c r="C135" s="3" t="str">
        <f ca="1">IFERROR(__xludf.DUMMYFUNCTION("""COMPUTED_VALUE"""),"RECHAZADO")</f>
        <v>RECHAZADO</v>
      </c>
    </row>
    <row r="136" spans="1:3" x14ac:dyDescent="0.25">
      <c r="A136" s="2" t="str">
        <f ca="1">IFERROR(__xludf.DUMMYFUNCTION("""COMPUTED_VALUE"""),"43099849")</f>
        <v>43099849</v>
      </c>
      <c r="B136" s="3" t="str">
        <f ca="1">IFERROR(__xludf.DUMMYFUNCTION("""COMPUTED_VALUE"""),"LEONOR DEL SOCORRO OSPINA VILLEGAS")</f>
        <v>LEONOR DEL SOCORRO OSPINA VILLEGAS</v>
      </c>
      <c r="C136" s="3" t="str">
        <f ca="1">IFERROR(__xludf.DUMMYFUNCTION("""COMPUTED_VALUE"""),"RECHAZADO")</f>
        <v>RECHAZADO</v>
      </c>
    </row>
    <row r="137" spans="1:3" x14ac:dyDescent="0.25">
      <c r="A137" s="2" t="str">
        <f ca="1">IFERROR(__xludf.DUMMYFUNCTION("""COMPUTED_VALUE"""),"94279782")</f>
        <v>94279782</v>
      </c>
      <c r="B137" s="3" t="str">
        <f ca="1">IFERROR(__xludf.DUMMYFUNCTION("""COMPUTED_VALUE"""),"EDGAR  HURTADO VILLARUEL")</f>
        <v>EDGAR  HURTADO VILLARUEL</v>
      </c>
      <c r="C137" s="3" t="str">
        <f ca="1">IFERROR(__xludf.DUMMYFUNCTION("""COMPUTED_VALUE"""),"RECHAZADO")</f>
        <v>RECHAZADO</v>
      </c>
    </row>
    <row r="138" spans="1:3" x14ac:dyDescent="0.25">
      <c r="A138" s="2" t="str">
        <f ca="1">IFERROR(__xludf.DUMMYFUNCTION("""COMPUTED_VALUE"""),"75001246")</f>
        <v>75001246</v>
      </c>
      <c r="B138" s="3" t="str">
        <f ca="1">IFERROR(__xludf.DUMMYFUNCTION("""COMPUTED_VALUE"""),"FABIO  GOMEZ CARMONA")</f>
        <v>FABIO  GOMEZ CARMONA</v>
      </c>
      <c r="C138" s="3" t="str">
        <f ca="1">IFERROR(__xludf.DUMMYFUNCTION("""COMPUTED_VALUE"""),"RECHAZADO")</f>
        <v>RECHAZADO</v>
      </c>
    </row>
    <row r="139" spans="1:3" x14ac:dyDescent="0.25">
      <c r="A139" s="2" t="str">
        <f ca="1">IFERROR(__xludf.DUMMYFUNCTION("""COMPUTED_VALUE"""),"4297746")</f>
        <v>4297746</v>
      </c>
      <c r="B139" s="3" t="str">
        <f ca="1">IFERROR(__xludf.DUMMYFUNCTION("""COMPUTED_VALUE"""),"VICTOR EFREN ACEVEDO SOLER")</f>
        <v>VICTOR EFREN ACEVEDO SOLER</v>
      </c>
      <c r="C139" s="3" t="str">
        <f ca="1">IFERROR(__xludf.DUMMYFUNCTION("""COMPUTED_VALUE"""),"RECHAZADO")</f>
        <v>RECHAZADO</v>
      </c>
    </row>
    <row r="140" spans="1:3" x14ac:dyDescent="0.25">
      <c r="A140" s="2" t="str">
        <f ca="1">IFERROR(__xludf.DUMMYFUNCTION("""COMPUTED_VALUE"""),"98458295")</f>
        <v>98458295</v>
      </c>
      <c r="B140" s="3" t="str">
        <f ca="1">IFERROR(__xludf.DUMMYFUNCTION("""COMPUTED_VALUE"""),"LIBARDO DE JESUS VALDERRAMA ZAPATA")</f>
        <v>LIBARDO DE JESUS VALDERRAMA ZAPATA</v>
      </c>
      <c r="C140" s="3" t="str">
        <f ca="1">IFERROR(__xludf.DUMMYFUNCTION("""COMPUTED_VALUE"""),"RECHAZADO")</f>
        <v>RECHAZADO</v>
      </c>
    </row>
    <row r="141" spans="1:3" x14ac:dyDescent="0.25">
      <c r="A141" s="2" t="str">
        <f ca="1">IFERROR(__xludf.DUMMYFUNCTION("""COMPUTED_VALUE"""),"80388074")</f>
        <v>80388074</v>
      </c>
      <c r="B141" s="3" t="str">
        <f ca="1">IFERROR(__xludf.DUMMYFUNCTION("""COMPUTED_VALUE"""),"JUAN CARLOS TORRES ")</f>
        <v xml:space="preserve">JUAN CARLOS TORRES </v>
      </c>
      <c r="C141" s="3" t="str">
        <f ca="1">IFERROR(__xludf.DUMMYFUNCTION("""COMPUTED_VALUE"""),"RECHAZADO")</f>
        <v>RECHAZADO</v>
      </c>
    </row>
    <row r="142" spans="1:3" x14ac:dyDescent="0.25">
      <c r="A142" s="2" t="str">
        <f ca="1">IFERROR(__xludf.DUMMYFUNCTION("""COMPUTED_VALUE"""),"8463282")</f>
        <v>8463282</v>
      </c>
      <c r="B142" s="3" t="str">
        <f ca="1">IFERROR(__xludf.DUMMYFUNCTION("""COMPUTED_VALUE"""),"ARLEY ANTONIO MONCADA GRISALES")</f>
        <v>ARLEY ANTONIO MONCADA GRISALES</v>
      </c>
      <c r="C142" s="3" t="str">
        <f ca="1">IFERROR(__xludf.DUMMYFUNCTION("""COMPUTED_VALUE"""),"RECHAZADO")</f>
        <v>RECHAZADO</v>
      </c>
    </row>
    <row r="143" spans="1:3" x14ac:dyDescent="0.25">
      <c r="A143" s="2" t="str">
        <f ca="1">IFERROR(__xludf.DUMMYFUNCTION("""COMPUTED_VALUE"""),"18492927")</f>
        <v>18492927</v>
      </c>
      <c r="B143" s="3" t="str">
        <f ca="1">IFERROR(__xludf.DUMMYFUNCTION("""COMPUTED_VALUE"""),"JHONER FABIAN GUARIN GOMEZ")</f>
        <v>JHONER FABIAN GUARIN GOMEZ</v>
      </c>
      <c r="C143" s="3" t="str">
        <f ca="1">IFERROR(__xludf.DUMMYFUNCTION("""COMPUTED_VALUE"""),"RECHAZADO")</f>
        <v>RECHAZADO</v>
      </c>
    </row>
    <row r="144" spans="1:3" x14ac:dyDescent="0.25">
      <c r="A144" s="2" t="str">
        <f ca="1">IFERROR(__xludf.DUMMYFUNCTION("""COMPUTED_VALUE"""),"70057360")</f>
        <v>70057360</v>
      </c>
      <c r="B144" s="3" t="str">
        <f ca="1">IFERROR(__xludf.DUMMYFUNCTION("""COMPUTED_VALUE"""),"MIGUEL ANGEL RAMIREZ CASTRO")</f>
        <v>MIGUEL ANGEL RAMIREZ CASTRO</v>
      </c>
      <c r="C144" s="3" t="str">
        <f ca="1">IFERROR(__xludf.DUMMYFUNCTION("""COMPUTED_VALUE"""),"RECHAZADO")</f>
        <v>RECHAZADO</v>
      </c>
    </row>
    <row r="145" spans="1:3" x14ac:dyDescent="0.25">
      <c r="A145" s="2" t="str">
        <f ca="1">IFERROR(__xludf.DUMMYFUNCTION("""COMPUTED_VALUE"""),"79064602")</f>
        <v>79064602</v>
      </c>
      <c r="B145" s="3" t="str">
        <f ca="1">IFERROR(__xludf.DUMMYFUNCTION("""COMPUTED_VALUE"""),"JOHN ALDEMAR SIERRA")</f>
        <v>JOHN ALDEMAR SIERRA</v>
      </c>
      <c r="C145" s="3" t="str">
        <f ca="1">IFERROR(__xludf.DUMMYFUNCTION("""COMPUTED_VALUE"""),"RECHAZADO")</f>
        <v>RECHAZADO</v>
      </c>
    </row>
    <row r="146" spans="1:3" x14ac:dyDescent="0.25">
      <c r="A146" s="2" t="str">
        <f ca="1">IFERROR(__xludf.DUMMYFUNCTION("""COMPUTED_VALUE"""),"1128844468")</f>
        <v>1128844468</v>
      </c>
      <c r="B146" s="3" t="str">
        <f ca="1">IFERROR(__xludf.DUMMYFUNCTION("""COMPUTED_VALUE"""),"JHON JAIRO VALENCIA GARCIA")</f>
        <v>JHON JAIRO VALENCIA GARCIA</v>
      </c>
      <c r="C146" s="3" t="str">
        <f ca="1">IFERROR(__xludf.DUMMYFUNCTION("""COMPUTED_VALUE"""),"RECHAZADO")</f>
        <v>RECHAZADO</v>
      </c>
    </row>
    <row r="147" spans="1:3" x14ac:dyDescent="0.25">
      <c r="A147" s="2" t="str">
        <f ca="1">IFERROR(__xludf.DUMMYFUNCTION("""COMPUTED_VALUE"""),"7919110")</f>
        <v>7919110</v>
      </c>
      <c r="B147" s="3" t="str">
        <f ca="1">IFERROR(__xludf.DUMMYFUNCTION("""COMPUTED_VALUE"""),"CESAR LUIS CUITIVA BARRERA")</f>
        <v>CESAR LUIS CUITIVA BARRERA</v>
      </c>
      <c r="C147" s="3" t="str">
        <f ca="1">IFERROR(__xludf.DUMMYFUNCTION("""COMPUTED_VALUE"""),"RECHAZADO")</f>
        <v>RECHAZADO</v>
      </c>
    </row>
    <row r="148" spans="1:3" x14ac:dyDescent="0.25">
      <c r="A148" s="2" t="str">
        <f ca="1">IFERROR(__xludf.DUMMYFUNCTION("""COMPUTED_VALUE"""),"17699845")</f>
        <v>17699845</v>
      </c>
      <c r="B148" s="3" t="str">
        <f ca="1">IFERROR(__xludf.DUMMYFUNCTION("""COMPUTED_VALUE"""),"JUAN MURCIA")</f>
        <v>JUAN MURCIA</v>
      </c>
      <c r="C148" s="3" t="str">
        <f ca="1">IFERROR(__xludf.DUMMYFUNCTION("""COMPUTED_VALUE"""),"RECHAZADO")</f>
        <v>RECHAZADO</v>
      </c>
    </row>
    <row r="149" spans="1:3" x14ac:dyDescent="0.25">
      <c r="A149" s="2" t="str">
        <f ca="1">IFERROR(__xludf.DUMMYFUNCTION("""COMPUTED_VALUE"""),"71766689")</f>
        <v>71766689</v>
      </c>
      <c r="B149" s="3" t="str">
        <f ca="1">IFERROR(__xludf.DUMMYFUNCTION("""COMPUTED_VALUE"""),"JUAN ALBERTO MUNERA GRANDA")</f>
        <v>JUAN ALBERTO MUNERA GRANDA</v>
      </c>
      <c r="C149" s="3" t="str">
        <f ca="1">IFERROR(__xludf.DUMMYFUNCTION("""COMPUTED_VALUE"""),"RECHAZADO")</f>
        <v>RECHAZADO</v>
      </c>
    </row>
    <row r="150" spans="1:3" x14ac:dyDescent="0.25">
      <c r="A150" s="2" t="str">
        <f ca="1">IFERROR(__xludf.DUMMYFUNCTION("""COMPUTED_VALUE"""),"77195446")</f>
        <v>77195446</v>
      </c>
      <c r="B150" s="3" t="str">
        <f ca="1">IFERROR(__xludf.DUMMYFUNCTION("""COMPUTED_VALUE"""),"HEINER GUTIERREZ TABARES")</f>
        <v>HEINER GUTIERREZ TABARES</v>
      </c>
      <c r="C150" s="3" t="str">
        <f ca="1">IFERROR(__xludf.DUMMYFUNCTION("""COMPUTED_VALUE"""),"RECHAZADO")</f>
        <v>RECHAZADO</v>
      </c>
    </row>
    <row r="151" spans="1:3" x14ac:dyDescent="0.25">
      <c r="A151" s="2" t="str">
        <f ca="1">IFERROR(__xludf.DUMMYFUNCTION("""COMPUTED_VALUE"""),"1143987156")</f>
        <v>1143987156</v>
      </c>
      <c r="B151" s="3" t="str">
        <f ca="1">IFERROR(__xludf.DUMMYFUNCTION("""COMPUTED_VALUE"""),"JESUS DAVID BORJA QUIÑONEZ")</f>
        <v>JESUS DAVID BORJA QUIÑONEZ</v>
      </c>
      <c r="C151" s="3" t="str">
        <f ca="1">IFERROR(__xludf.DUMMYFUNCTION("""COMPUTED_VALUE"""),"RECHAZADO")</f>
        <v>RECHAZADO</v>
      </c>
    </row>
    <row r="152" spans="1:3" x14ac:dyDescent="0.25">
      <c r="A152" s="2" t="str">
        <f ca="1">IFERROR(__xludf.DUMMYFUNCTION("""COMPUTED_VALUE"""),"16188813")</f>
        <v>16188813</v>
      </c>
      <c r="B152" s="3" t="str">
        <f ca="1">IFERROR(__xludf.DUMMYFUNCTION("""COMPUTED_VALUE"""),"JUAN CARLOS PERDOMO POLO")</f>
        <v>JUAN CARLOS PERDOMO POLO</v>
      </c>
      <c r="C152" s="3" t="str">
        <f ca="1">IFERROR(__xludf.DUMMYFUNCTION("""COMPUTED_VALUE"""),"RECHAZADO")</f>
        <v>RECHAZADO</v>
      </c>
    </row>
    <row r="153" spans="1:3" x14ac:dyDescent="0.25">
      <c r="A153" s="2" t="str">
        <f ca="1">IFERROR(__xludf.DUMMYFUNCTION("""COMPUTED_VALUE"""),"4245348")</f>
        <v>4245348</v>
      </c>
      <c r="B153" s="3" t="str">
        <f ca="1">IFERROR(__xludf.DUMMYFUNCTION("""COMPUTED_VALUE"""),"LUIS FRANCISCO PAREDES")</f>
        <v>LUIS FRANCISCO PAREDES</v>
      </c>
      <c r="C153" s="3" t="str">
        <f ca="1">IFERROR(__xludf.DUMMYFUNCTION("""COMPUTED_VALUE"""),"RECHAZADO")</f>
        <v>RECHAZADO</v>
      </c>
    </row>
    <row r="154" spans="1:3" x14ac:dyDescent="0.25">
      <c r="A154" s="2" t="str">
        <f ca="1">IFERROR(__xludf.DUMMYFUNCTION("""COMPUTED_VALUE"""),"27129770")</f>
        <v>27129770</v>
      </c>
      <c r="B154" s="3" t="str">
        <f ca="1">IFERROR(__xludf.DUMMYFUNCTION("""COMPUTED_VALUE"""),"LUZ AMALFI MOSQUERA JOVEN")</f>
        <v>LUZ AMALFI MOSQUERA JOVEN</v>
      </c>
      <c r="C154" s="3" t="str">
        <f ca="1">IFERROR(__xludf.DUMMYFUNCTION("""COMPUTED_VALUE"""),"RECHAZADO")</f>
        <v>RECHAZADO</v>
      </c>
    </row>
    <row r="155" spans="1:3" x14ac:dyDescent="0.25">
      <c r="A155" s="2" t="str">
        <f ca="1">IFERROR(__xludf.DUMMYFUNCTION("""COMPUTED_VALUE"""),"1076322846")</f>
        <v>1076322846</v>
      </c>
      <c r="B155" s="3" t="str">
        <f ca="1">IFERROR(__xludf.DUMMYFUNCTION("""COMPUTED_VALUE"""),"FREDY ALBERTO CASTRO RIVERA")</f>
        <v>FREDY ALBERTO CASTRO RIVERA</v>
      </c>
      <c r="C155" s="3" t="str">
        <f ca="1">IFERROR(__xludf.DUMMYFUNCTION("""COMPUTED_VALUE"""),"RECHAZADO")</f>
        <v>RECHAZADO</v>
      </c>
    </row>
    <row r="156" spans="1:3" x14ac:dyDescent="0.25">
      <c r="A156" s="2" t="str">
        <f ca="1">IFERROR(__xludf.DUMMYFUNCTION("""COMPUTED_VALUE"""),"18202111")</f>
        <v>18202111</v>
      </c>
      <c r="B156" s="3" t="str">
        <f ca="1">IFERROR(__xludf.DUMMYFUNCTION("""COMPUTED_VALUE"""),"CARLOS YESID RODRIGUEZ ALVARADO")</f>
        <v>CARLOS YESID RODRIGUEZ ALVARADO</v>
      </c>
      <c r="C156" s="3" t="str">
        <f ca="1">IFERROR(__xludf.DUMMYFUNCTION("""COMPUTED_VALUE"""),"RECHAZADO")</f>
        <v>RECHAZADO</v>
      </c>
    </row>
    <row r="157" spans="1:3" x14ac:dyDescent="0.25">
      <c r="A157" s="2" t="str">
        <f ca="1">IFERROR(__xludf.DUMMYFUNCTION("""COMPUTED_VALUE"""),"1073532466")</f>
        <v>1073532466</v>
      </c>
      <c r="B157" s="3" t="str">
        <f ca="1">IFERROR(__xludf.DUMMYFUNCTION("""COMPUTED_VALUE"""),"JUAN CAMILO GALLEGO LEÓN")</f>
        <v>JUAN CAMILO GALLEGO LEÓN</v>
      </c>
      <c r="C157" s="3" t="str">
        <f ca="1">IFERROR(__xludf.DUMMYFUNCTION("""COMPUTED_VALUE"""),"RECHAZADO")</f>
        <v>RECHAZADO</v>
      </c>
    </row>
    <row r="158" spans="1:3" x14ac:dyDescent="0.25">
      <c r="A158" s="2" t="str">
        <f ca="1">IFERROR(__xludf.DUMMYFUNCTION("""COMPUTED_VALUE"""),"76299410")</f>
        <v>76299410</v>
      </c>
      <c r="B158" s="3" t="str">
        <f ca="1">IFERROR(__xludf.DUMMYFUNCTION("""COMPUTED_VALUE"""),"OLMES WILSON VALENCIA PILCUE")</f>
        <v>OLMES WILSON VALENCIA PILCUE</v>
      </c>
      <c r="C158" s="3" t="str">
        <f ca="1">IFERROR(__xludf.DUMMYFUNCTION("""COMPUTED_VALUE"""),"RECHAZADO")</f>
        <v>RECHAZADO</v>
      </c>
    </row>
    <row r="159" spans="1:3" x14ac:dyDescent="0.25">
      <c r="A159" s="2" t="str">
        <f ca="1">IFERROR(__xludf.DUMMYFUNCTION("""COMPUTED_VALUE"""),"83117359")</f>
        <v>83117359</v>
      </c>
      <c r="B159" s="3" t="str">
        <f ca="1">IFERROR(__xludf.DUMMYFUNCTION("""COMPUTED_VALUE"""),"JUAN CARLOS RAMIREZ")</f>
        <v>JUAN CARLOS RAMIREZ</v>
      </c>
      <c r="C159" s="3" t="str">
        <f ca="1">IFERROR(__xludf.DUMMYFUNCTION("""COMPUTED_VALUE"""),"RECHAZADO")</f>
        <v>RECHAZADO</v>
      </c>
    </row>
    <row r="160" spans="1:3" x14ac:dyDescent="0.25">
      <c r="A160" s="2" t="str">
        <f ca="1">IFERROR(__xludf.DUMMYFUNCTION("""COMPUTED_VALUE"""),"19137048")</f>
        <v>19137048</v>
      </c>
      <c r="B160" s="3" t="str">
        <f ca="1">IFERROR(__xludf.DUMMYFUNCTION("""COMPUTED_VALUE"""),"OSWALDO JOSE MEZA GRANADOS")</f>
        <v>OSWALDO JOSE MEZA GRANADOS</v>
      </c>
      <c r="C160" s="3" t="str">
        <f ca="1">IFERROR(__xludf.DUMMYFUNCTION("""COMPUTED_VALUE"""),"RECHAZADO")</f>
        <v>RECHAZADO</v>
      </c>
    </row>
    <row r="161" spans="1:3" x14ac:dyDescent="0.25">
      <c r="A161" s="2" t="str">
        <f ca="1">IFERROR(__xludf.DUMMYFUNCTION("""COMPUTED_VALUE"""),"94330763")</f>
        <v>94330763</v>
      </c>
      <c r="B161" s="3" t="str">
        <f ca="1">IFERROR(__xludf.DUMMYFUNCTION("""COMPUTED_VALUE"""),"EDWARD ALBERTO ARCE PORTOCARRERO")</f>
        <v>EDWARD ALBERTO ARCE PORTOCARRERO</v>
      </c>
      <c r="C161" s="3" t="str">
        <f ca="1">IFERROR(__xludf.DUMMYFUNCTION("""COMPUTED_VALUE"""),"RECHAZADO")</f>
        <v>RECHAZADO</v>
      </c>
    </row>
    <row r="162" spans="1:3" x14ac:dyDescent="0.25">
      <c r="A162" s="2" t="str">
        <f ca="1">IFERROR(__xludf.DUMMYFUNCTION("""COMPUTED_VALUE"""),"80059846")</f>
        <v>80059846</v>
      </c>
      <c r="B162" s="3" t="str">
        <f ca="1">IFERROR(__xludf.DUMMYFUNCTION("""COMPUTED_VALUE"""),"ALEX ZARATE HERNANDEZ")</f>
        <v>ALEX ZARATE HERNANDEZ</v>
      </c>
      <c r="C162" s="3" t="str">
        <f ca="1">IFERROR(__xludf.DUMMYFUNCTION("""COMPUTED_VALUE"""),"RECHAZADO")</f>
        <v>RECHAZADO</v>
      </c>
    </row>
    <row r="163" spans="1:3" x14ac:dyDescent="0.25">
      <c r="A163" s="2" t="str">
        <f ca="1">IFERROR(__xludf.DUMMYFUNCTION("""COMPUTED_VALUE"""),"17703831")</f>
        <v>17703831</v>
      </c>
      <c r="B163" s="3" t="str">
        <f ca="1">IFERROR(__xludf.DUMMYFUNCTION("""COMPUTED_VALUE"""),"MARCO TULIO SALAS PERDOMO")</f>
        <v>MARCO TULIO SALAS PERDOMO</v>
      </c>
      <c r="C163" s="3" t="str">
        <f ca="1">IFERROR(__xludf.DUMMYFUNCTION("""COMPUTED_VALUE"""),"RECHAZADO")</f>
        <v>RECHAZADO</v>
      </c>
    </row>
    <row r="164" spans="1:3" x14ac:dyDescent="0.25">
      <c r="A164" s="5">
        <v>1049629006</v>
      </c>
      <c r="B164" t="s">
        <v>0</v>
      </c>
      <c r="C164" s="3" t="str">
        <f ca="1">IFERROR(__xludf.DUMMYFUNCTION("""COMPUTED_VALUE"""),"RECHAZADO")</f>
        <v>RECHAZADO</v>
      </c>
    </row>
    <row r="165" spans="1:3" x14ac:dyDescent="0.25">
      <c r="A165">
        <v>10496290010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PAV</dc:creator>
  <cp:lastModifiedBy>Daniel Eduardo</cp:lastModifiedBy>
  <dcterms:created xsi:type="dcterms:W3CDTF">2015-06-05T18:19:34Z</dcterms:created>
  <dcterms:modified xsi:type="dcterms:W3CDTF">2025-06-11T20:47:52Z</dcterms:modified>
</cp:coreProperties>
</file>