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sp/Documents/R Projects/Trading bloque/presentations/"/>
    </mc:Choice>
  </mc:AlternateContent>
  <xr:revisionPtr revIDLastSave="0" documentId="13_ncr:1_{B4F68A8B-2A9C-A54D-9576-8DE90F6EA3F9}" xr6:coauthVersionLast="47" xr6:coauthVersionMax="47" xr10:uidLastSave="{00000000-0000-0000-0000-000000000000}"/>
  <bookViews>
    <workbookView showHorizontalScroll="0" showVerticalScroll="0" xWindow="0" yWindow="460" windowWidth="28800" windowHeight="17540" activeTab="2" xr2:uid="{FF18EC40-325D-4549-B661-1A48975C421C}"/>
  </bookViews>
  <sheets>
    <sheet name="AQMIX (2)" sheetId="3" r:id="rId1"/>
    <sheet name="EQCHX" sheetId="2" r:id="rId2"/>
    <sheet name="AQMIX" sheetId="1" r:id="rId3"/>
  </sheets>
  <definedNames>
    <definedName name="new_sharpe" localSheetId="0">'AQMIX (2)'!$C$14</definedName>
    <definedName name="new_sharpe" localSheetId="1">EQCHX!$C$14</definedName>
    <definedName name="new_sharpe">AQMIX!$C$14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3" l="1"/>
  <c r="G5" i="3" s="1"/>
  <c r="G6" i="3" s="1"/>
  <c r="G7" i="3" s="1"/>
  <c r="G8" i="3" s="1"/>
  <c r="G9" i="3" s="1"/>
  <c r="G10" i="3" s="1"/>
  <c r="G11" i="3" s="1"/>
  <c r="G12" i="3" s="1"/>
  <c r="D4" i="3"/>
  <c r="D5" i="3" s="1"/>
  <c r="C4" i="3"/>
  <c r="C5" i="3" s="1"/>
  <c r="C6" i="3" s="1"/>
  <c r="C7" i="3" s="1"/>
  <c r="C8" i="3" s="1"/>
  <c r="C9" i="3" s="1"/>
  <c r="C10" i="3" s="1"/>
  <c r="C11" i="3" s="1"/>
  <c r="C12" i="3" s="1"/>
  <c r="B4" i="3"/>
  <c r="P4" i="3" s="1"/>
  <c r="Q4" i="3" s="1"/>
  <c r="P3" i="3"/>
  <c r="Q3" i="3" s="1"/>
  <c r="L3" i="3"/>
  <c r="K3" i="3"/>
  <c r="E3" i="3"/>
  <c r="F3" i="3" s="1"/>
  <c r="H3" i="3" s="1"/>
  <c r="J3" i="3" s="1"/>
  <c r="M3" i="3" s="1"/>
  <c r="N3" i="3" s="1"/>
  <c r="Q2" i="3"/>
  <c r="G2" i="3"/>
  <c r="G4" i="2"/>
  <c r="G5" i="2" s="1"/>
  <c r="G6" i="2" s="1"/>
  <c r="G7" i="2" s="1"/>
  <c r="G8" i="2" s="1"/>
  <c r="G9" i="2" s="1"/>
  <c r="G10" i="2" s="1"/>
  <c r="G11" i="2" s="1"/>
  <c r="G12" i="2" s="1"/>
  <c r="D4" i="2"/>
  <c r="D5" i="2" s="1"/>
  <c r="C4" i="2"/>
  <c r="C5" i="2" s="1"/>
  <c r="C6" i="2" s="1"/>
  <c r="C7" i="2" s="1"/>
  <c r="C8" i="2" s="1"/>
  <c r="C9" i="2" s="1"/>
  <c r="C10" i="2" s="1"/>
  <c r="C11" i="2" s="1"/>
  <c r="C12" i="2" s="1"/>
  <c r="B4" i="2"/>
  <c r="P4" i="2" s="1"/>
  <c r="Q4" i="2" s="1"/>
  <c r="P3" i="2"/>
  <c r="Q3" i="2" s="1"/>
  <c r="L3" i="2"/>
  <c r="K3" i="2"/>
  <c r="E3" i="2"/>
  <c r="F3" i="2" s="1"/>
  <c r="H3" i="2" s="1"/>
  <c r="J3" i="2" s="1"/>
  <c r="M3" i="2" s="1"/>
  <c r="N3" i="2" s="1"/>
  <c r="Q2" i="2"/>
  <c r="G2" i="2"/>
  <c r="Q2" i="1"/>
  <c r="P3" i="1"/>
  <c r="Q3" i="1" s="1"/>
  <c r="K3" i="1"/>
  <c r="G2" i="1"/>
  <c r="E3" i="1"/>
  <c r="F3" i="1" s="1"/>
  <c r="G5" i="1"/>
  <c r="G6" i="1" s="1"/>
  <c r="G7" i="1" s="1"/>
  <c r="G8" i="1" s="1"/>
  <c r="G9" i="1" s="1"/>
  <c r="G10" i="1" s="1"/>
  <c r="G11" i="1" s="1"/>
  <c r="G12" i="1" s="1"/>
  <c r="G4" i="1"/>
  <c r="D4" i="1"/>
  <c r="C4" i="1"/>
  <c r="C5" i="1" s="1"/>
  <c r="C6" i="1" s="1"/>
  <c r="C7" i="1" s="1"/>
  <c r="C8" i="1" s="1"/>
  <c r="C9" i="1" s="1"/>
  <c r="C10" i="1" s="1"/>
  <c r="C11" i="1" s="1"/>
  <c r="C12" i="1" s="1"/>
  <c r="B4" i="1"/>
  <c r="P4" i="1" s="1"/>
  <c r="Q4" i="1" s="1"/>
  <c r="O3" i="3" l="1"/>
  <c r="D6" i="3"/>
  <c r="E4" i="3"/>
  <c r="B5" i="3"/>
  <c r="K4" i="3"/>
  <c r="O3" i="2"/>
  <c r="D6" i="2"/>
  <c r="E4" i="2"/>
  <c r="B5" i="2"/>
  <c r="E5" i="2" s="1"/>
  <c r="K4" i="2"/>
  <c r="B5" i="1"/>
  <c r="K4" i="1"/>
  <c r="E4" i="1"/>
  <c r="L4" i="1" s="1"/>
  <c r="O4" i="1" s="1"/>
  <c r="L3" i="1"/>
  <c r="O3" i="1" s="1"/>
  <c r="H3" i="1"/>
  <c r="J3" i="1" s="1"/>
  <c r="M3" i="1" s="1"/>
  <c r="N3" i="1" s="1"/>
  <c r="F4" i="1"/>
  <c r="H4" i="1" s="1"/>
  <c r="J4" i="1" s="1"/>
  <c r="M4" i="1" s="1"/>
  <c r="D5" i="1"/>
  <c r="L4" i="3" l="1"/>
  <c r="O4" i="3" s="1"/>
  <c r="F4" i="3"/>
  <c r="H4" i="3" s="1"/>
  <c r="J4" i="3" s="1"/>
  <c r="M4" i="3" s="1"/>
  <c r="N4" i="3" s="1"/>
  <c r="D7" i="3"/>
  <c r="B6" i="3"/>
  <c r="E6" i="3" s="1"/>
  <c r="P5" i="3"/>
  <c r="Q5" i="3" s="1"/>
  <c r="K5" i="3"/>
  <c r="E5" i="3"/>
  <c r="L5" i="2"/>
  <c r="F5" i="2"/>
  <c r="H5" i="2" s="1"/>
  <c r="J5" i="2" s="1"/>
  <c r="M5" i="2" s="1"/>
  <c r="N5" i="2" s="1"/>
  <c r="L4" i="2"/>
  <c r="O4" i="2" s="1"/>
  <c r="F4" i="2"/>
  <c r="H4" i="2" s="1"/>
  <c r="J4" i="2" s="1"/>
  <c r="M4" i="2" s="1"/>
  <c r="N4" i="2" s="1"/>
  <c r="D7" i="2"/>
  <c r="B6" i="2"/>
  <c r="P5" i="2"/>
  <c r="Q5" i="2" s="1"/>
  <c r="O5" i="2" s="1"/>
  <c r="K5" i="2"/>
  <c r="N4" i="1"/>
  <c r="B6" i="1"/>
  <c r="K5" i="1"/>
  <c r="P5" i="1"/>
  <c r="Q5" i="1" s="1"/>
  <c r="D6" i="1"/>
  <c r="E5" i="1"/>
  <c r="F6" i="3" l="1"/>
  <c r="H6" i="3" s="1"/>
  <c r="J6" i="3" s="1"/>
  <c r="M6" i="3" s="1"/>
  <c r="N6" i="3" s="1"/>
  <c r="L6" i="3"/>
  <c r="L5" i="3"/>
  <c r="F5" i="3"/>
  <c r="H5" i="3" s="1"/>
  <c r="J5" i="3" s="1"/>
  <c r="M5" i="3" s="1"/>
  <c r="N5" i="3" s="1"/>
  <c r="D8" i="3"/>
  <c r="O5" i="3"/>
  <c r="K6" i="3"/>
  <c r="B7" i="3"/>
  <c r="P6" i="3"/>
  <c r="Q6" i="3" s="1"/>
  <c r="O6" i="3" s="1"/>
  <c r="K6" i="2"/>
  <c r="B7" i="2"/>
  <c r="P6" i="2"/>
  <c r="Q6" i="2" s="1"/>
  <c r="D8" i="2"/>
  <c r="E7" i="2"/>
  <c r="E6" i="2"/>
  <c r="B7" i="1"/>
  <c r="K6" i="1"/>
  <c r="P6" i="1"/>
  <c r="Q6" i="1" s="1"/>
  <c r="F5" i="1"/>
  <c r="H5" i="1" s="1"/>
  <c r="J5" i="1" s="1"/>
  <c r="M5" i="1" s="1"/>
  <c r="L5" i="1"/>
  <c r="O5" i="1" s="1"/>
  <c r="E6" i="1"/>
  <c r="D7" i="1"/>
  <c r="P7" i="3" l="1"/>
  <c r="Q7" i="3" s="1"/>
  <c r="K7" i="3"/>
  <c r="B8" i="3"/>
  <c r="D9" i="3"/>
  <c r="E8" i="3"/>
  <c r="E7" i="3"/>
  <c r="L7" i="2"/>
  <c r="F7" i="2"/>
  <c r="H7" i="2" s="1"/>
  <c r="J7" i="2" s="1"/>
  <c r="M7" i="2" s="1"/>
  <c r="N7" i="2" s="1"/>
  <c r="D9" i="2"/>
  <c r="F6" i="2"/>
  <c r="H6" i="2" s="1"/>
  <c r="J6" i="2" s="1"/>
  <c r="M6" i="2" s="1"/>
  <c r="N6" i="2" s="1"/>
  <c r="L6" i="2"/>
  <c r="O6" i="2" s="1"/>
  <c r="P7" i="2"/>
  <c r="Q7" i="2" s="1"/>
  <c r="O7" i="2" s="1"/>
  <c r="K7" i="2"/>
  <c r="B8" i="2"/>
  <c r="E8" i="2" s="1"/>
  <c r="N5" i="1"/>
  <c r="O6" i="1"/>
  <c r="B8" i="1"/>
  <c r="K7" i="1"/>
  <c r="P7" i="1"/>
  <c r="Q7" i="1" s="1"/>
  <c r="E7" i="1"/>
  <c r="D8" i="1"/>
  <c r="L6" i="1"/>
  <c r="F6" i="1"/>
  <c r="H6" i="1" s="1"/>
  <c r="J6" i="1" s="1"/>
  <c r="M6" i="1" s="1"/>
  <c r="N6" i="1" s="1"/>
  <c r="L8" i="3" l="1"/>
  <c r="F8" i="3"/>
  <c r="H8" i="3" s="1"/>
  <c r="J8" i="3" s="1"/>
  <c r="M8" i="3" s="1"/>
  <c r="N8" i="3" s="1"/>
  <c r="D10" i="3"/>
  <c r="P8" i="3"/>
  <c r="Q8" i="3" s="1"/>
  <c r="K8" i="3"/>
  <c r="B9" i="3"/>
  <c r="L7" i="3"/>
  <c r="F7" i="3"/>
  <c r="H7" i="3" s="1"/>
  <c r="J7" i="3" s="1"/>
  <c r="M7" i="3" s="1"/>
  <c r="N7" i="3" s="1"/>
  <c r="O7" i="3"/>
  <c r="L8" i="2"/>
  <c r="F8" i="2"/>
  <c r="H8" i="2" s="1"/>
  <c r="J8" i="2" s="1"/>
  <c r="M8" i="2" s="1"/>
  <c r="N8" i="2" s="1"/>
  <c r="D10" i="2"/>
  <c r="P8" i="2"/>
  <c r="Q8" i="2" s="1"/>
  <c r="O8" i="2" s="1"/>
  <c r="K8" i="2"/>
  <c r="B9" i="2"/>
  <c r="B9" i="1"/>
  <c r="P8" i="1"/>
  <c r="Q8" i="1" s="1"/>
  <c r="K8" i="1"/>
  <c r="D9" i="1"/>
  <c r="E8" i="1"/>
  <c r="L7" i="1"/>
  <c r="O7" i="1" s="1"/>
  <c r="F7" i="1"/>
  <c r="H7" i="1" s="1"/>
  <c r="J7" i="1" s="1"/>
  <c r="M7" i="1" s="1"/>
  <c r="O8" i="3" l="1"/>
  <c r="D11" i="3"/>
  <c r="B10" i="3"/>
  <c r="P9" i="3"/>
  <c r="Q9" i="3" s="1"/>
  <c r="K9" i="3"/>
  <c r="E9" i="3"/>
  <c r="D11" i="2"/>
  <c r="B10" i="2"/>
  <c r="P9" i="2"/>
  <c r="Q9" i="2" s="1"/>
  <c r="K9" i="2"/>
  <c r="E9" i="2"/>
  <c r="N7" i="1"/>
  <c r="B10" i="1"/>
  <c r="K9" i="1"/>
  <c r="P9" i="1"/>
  <c r="Q9" i="1" s="1"/>
  <c r="L8" i="1"/>
  <c r="O8" i="1" s="1"/>
  <c r="F8" i="1"/>
  <c r="H8" i="1" s="1"/>
  <c r="J8" i="1" s="1"/>
  <c r="M8" i="1" s="1"/>
  <c r="D10" i="1"/>
  <c r="E9" i="1"/>
  <c r="K10" i="3" l="1"/>
  <c r="B11" i="3"/>
  <c r="E11" i="3" s="1"/>
  <c r="P10" i="3"/>
  <c r="Q10" i="3" s="1"/>
  <c r="L9" i="3"/>
  <c r="O9" i="3" s="1"/>
  <c r="F9" i="3"/>
  <c r="H9" i="3" s="1"/>
  <c r="J9" i="3" s="1"/>
  <c r="M9" i="3" s="1"/>
  <c r="D12" i="3"/>
  <c r="E10" i="3"/>
  <c r="O9" i="2"/>
  <c r="L9" i="2"/>
  <c r="F9" i="2"/>
  <c r="H9" i="2" s="1"/>
  <c r="J9" i="2" s="1"/>
  <c r="M9" i="2" s="1"/>
  <c r="N9" i="2" s="1"/>
  <c r="D12" i="2"/>
  <c r="K10" i="2"/>
  <c r="B11" i="2"/>
  <c r="P10" i="2"/>
  <c r="Q10" i="2" s="1"/>
  <c r="E10" i="2"/>
  <c r="N8" i="1"/>
  <c r="B11" i="1"/>
  <c r="K10" i="1"/>
  <c r="P10" i="1"/>
  <c r="Q10" i="1" s="1"/>
  <c r="F9" i="1"/>
  <c r="H9" i="1" s="1"/>
  <c r="J9" i="1" s="1"/>
  <c r="M9" i="1" s="1"/>
  <c r="L9" i="1"/>
  <c r="O9" i="1" s="1"/>
  <c r="D11" i="1"/>
  <c r="E10" i="1"/>
  <c r="L11" i="3" l="1"/>
  <c r="F11" i="3"/>
  <c r="H11" i="3" s="1"/>
  <c r="J11" i="3" s="1"/>
  <c r="M11" i="3" s="1"/>
  <c r="P11" i="3"/>
  <c r="Q11" i="3" s="1"/>
  <c r="K11" i="3"/>
  <c r="B12" i="3"/>
  <c r="F10" i="3"/>
  <c r="H10" i="3" s="1"/>
  <c r="J10" i="3" s="1"/>
  <c r="M10" i="3" s="1"/>
  <c r="L10" i="3"/>
  <c r="O10" i="3" s="1"/>
  <c r="N9" i="3"/>
  <c r="O10" i="2"/>
  <c r="P11" i="2"/>
  <c r="Q11" i="2" s="1"/>
  <c r="K11" i="2"/>
  <c r="B12" i="2"/>
  <c r="F10" i="2"/>
  <c r="H10" i="2" s="1"/>
  <c r="J10" i="2" s="1"/>
  <c r="M10" i="2" s="1"/>
  <c r="N10" i="2" s="1"/>
  <c r="L10" i="2"/>
  <c r="E11" i="2"/>
  <c r="B12" i="1"/>
  <c r="K11" i="1"/>
  <c r="P11" i="1"/>
  <c r="Q11" i="1" s="1"/>
  <c r="N9" i="1"/>
  <c r="L10" i="1"/>
  <c r="O10" i="1" s="1"/>
  <c r="F10" i="1"/>
  <c r="H10" i="1" s="1"/>
  <c r="J10" i="1" s="1"/>
  <c r="M10" i="1" s="1"/>
  <c r="D12" i="1"/>
  <c r="E12" i="1" s="1"/>
  <c r="E11" i="1"/>
  <c r="O11" i="3" l="1"/>
  <c r="N10" i="3"/>
  <c r="N11" i="3"/>
  <c r="P12" i="3"/>
  <c r="Q12" i="3" s="1"/>
  <c r="K12" i="3"/>
  <c r="E12" i="3"/>
  <c r="P12" i="2"/>
  <c r="Q12" i="2" s="1"/>
  <c r="K12" i="2"/>
  <c r="L11" i="2"/>
  <c r="O11" i="2" s="1"/>
  <c r="F11" i="2"/>
  <c r="H11" i="2" s="1"/>
  <c r="J11" i="2" s="1"/>
  <c r="M11" i="2" s="1"/>
  <c r="N11" i="2" s="1"/>
  <c r="E12" i="2"/>
  <c r="N10" i="1"/>
  <c r="P12" i="1"/>
  <c r="Q12" i="1" s="1"/>
  <c r="K12" i="1"/>
  <c r="F11" i="1"/>
  <c r="H11" i="1" s="1"/>
  <c r="J11" i="1" s="1"/>
  <c r="M11" i="1" s="1"/>
  <c r="L11" i="1"/>
  <c r="O11" i="1" s="1"/>
  <c r="L12" i="1"/>
  <c r="F12" i="1"/>
  <c r="H12" i="1" s="1"/>
  <c r="J12" i="1" s="1"/>
  <c r="M12" i="1" s="1"/>
  <c r="L12" i="3" l="1"/>
  <c r="O12" i="3" s="1"/>
  <c r="F12" i="3"/>
  <c r="H12" i="3" s="1"/>
  <c r="J12" i="3" s="1"/>
  <c r="M12" i="3" s="1"/>
  <c r="L12" i="2"/>
  <c r="O12" i="2" s="1"/>
  <c r="F12" i="2"/>
  <c r="H12" i="2" s="1"/>
  <c r="J12" i="2" s="1"/>
  <c r="M12" i="2" s="1"/>
  <c r="N12" i="2" s="1"/>
  <c r="O12" i="1"/>
  <c r="N11" i="1"/>
  <c r="N12" i="1"/>
  <c r="N12" i="3" l="1"/>
</calcChain>
</file>

<file path=xl/sharedStrings.xml><?xml version="1.0" encoding="utf-8"?>
<sst xmlns="http://schemas.openxmlformats.org/spreadsheetml/2006/main" count="42" uniqueCount="13">
  <si>
    <t>Retorno Neto</t>
  </si>
  <si>
    <t>Management Fee</t>
  </si>
  <si>
    <t>Sharpe</t>
  </si>
  <si>
    <t>Volatilidad</t>
  </si>
  <si>
    <t>Retorno Bruto</t>
  </si>
  <si>
    <t>Performance fee</t>
  </si>
  <si>
    <t>Neto Neto</t>
  </si>
  <si>
    <t>Sólo Management Fee</t>
  </si>
  <si>
    <t>Performance Fee</t>
  </si>
  <si>
    <t>Manager 2 - Manager 1</t>
  </si>
  <si>
    <t>Manager 3 - Manager 1</t>
  </si>
  <si>
    <t>Con Performance Fee</t>
  </si>
  <si>
    <t>Con Mejora del Performance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</si>
</sst>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0.000%"/>
    <numFmt numFmtId="166" formatCode="0.000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10" fontId="0" fillId="0" borderId="0" xfId="0" applyNumberFormat="1"/>
    <xf numFmtId="166" fontId="0" fillId="0" borderId="0" xfId="0" applyNumberFormat="1"/>
    <xf numFmtId="43" fontId="0" fillId="0" borderId="0" xfId="1" applyFont="1"/>
    <xf numFmtId="164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'AQMIX (2)'!$N$2</c:f>
              <c:strCache>
                <c:ptCount val="1"/>
                <c:pt idx="0">
                  <c:v>Manager 2 - Manager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'AQMIX (2)'!$K$3:$K$12</c:f>
              <c:numCache>
                <c:formatCode>0%</c:formatCode>
                <c:ptCount val="10"/>
                <c:pt idx="0">
                  <c:v>0.05</c:v>
                </c:pt>
                <c:pt idx="1">
                  <c:v>7.5000000000000011E-2</c:v>
                </c:pt>
                <c:pt idx="2">
                  <c:v>0.1</c:v>
                </c:pt>
                <c:pt idx="3">
                  <c:v>0.125</c:v>
                </c:pt>
                <c:pt idx="4">
                  <c:v>0.15</c:v>
                </c:pt>
                <c:pt idx="5">
                  <c:v>0.17499999999999999</c:v>
                </c:pt>
                <c:pt idx="6">
                  <c:v>0.19999999999999998</c:v>
                </c:pt>
                <c:pt idx="7">
                  <c:v>0.22499999999999998</c:v>
                </c:pt>
                <c:pt idx="8">
                  <c:v>0.24999999999999997</c:v>
                </c:pt>
                <c:pt idx="9">
                  <c:v>0.27499999999999997</c:v>
                </c:pt>
              </c:numCache>
            </c:numRef>
          </c:cat>
          <c:val>
            <c:numRef>
              <c:f>'AQMIX (2)'!$N$3:$N$12</c:f>
              <c:numCache>
                <c:formatCode>0%</c:formatCode>
                <c:ptCount val="10"/>
                <c:pt idx="0">
                  <c:v>4.7999999999999987E-3</c:v>
                </c:pt>
                <c:pt idx="1">
                  <c:v>2.8499999999999984E-3</c:v>
                </c:pt>
                <c:pt idx="2">
                  <c:v>8.9999999999999802E-4</c:v>
                </c:pt>
                <c:pt idx="3">
                  <c:v>-1.0500000000000093E-3</c:v>
                </c:pt>
                <c:pt idx="4">
                  <c:v>-3.0000000000000027E-3</c:v>
                </c:pt>
                <c:pt idx="5">
                  <c:v>-4.9500000000000099E-3</c:v>
                </c:pt>
                <c:pt idx="6">
                  <c:v>-6.9000000000000034E-3</c:v>
                </c:pt>
                <c:pt idx="7">
                  <c:v>-8.8500000000000245E-3</c:v>
                </c:pt>
                <c:pt idx="8">
                  <c:v>-1.0799999999999976E-2</c:v>
                </c:pt>
                <c:pt idx="9">
                  <c:v>-1.2749999999999984E-2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F1-5942-88E8-5D092F31FDE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'AQMIX (2)'!$K$3:$K$12</c:f>
              <c:numCache>
                <c:formatCode>0%</c:formatCode>
                <c:ptCount val="10"/>
                <c:pt idx="0">
                  <c:v>0.05</c:v>
                </c:pt>
                <c:pt idx="1">
                  <c:v>7.5000000000000011E-2</c:v>
                </c:pt>
                <c:pt idx="2">
                  <c:v>0.1</c:v>
                </c:pt>
                <c:pt idx="3">
                  <c:v>0.125</c:v>
                </c:pt>
                <c:pt idx="4">
                  <c:v>0.15</c:v>
                </c:pt>
                <c:pt idx="5">
                  <c:v>0.17499999999999999</c:v>
                </c:pt>
                <c:pt idx="6">
                  <c:v>0.19999999999999998</c:v>
                </c:pt>
                <c:pt idx="7">
                  <c:v>0.22499999999999998</c:v>
                </c:pt>
                <c:pt idx="8">
                  <c:v>0.24999999999999997</c:v>
                </c:pt>
                <c:pt idx="9">
                  <c:v>0.27499999999999997</c:v>
                </c:pt>
              </c:numCache>
            </c:numRef>
          </c:cat>
          <c:val>
            <c:numRef>
              <c:f>'AQMIX (2)'!$O$3:$O$12</c:f>
              <c:numCache>
                <c:formatCode>0.0000%</c:formatCode>
                <c:ptCount val="10"/>
                <c:pt idx="0">
                  <c:v>-1.2599999999999997E-2</c:v>
                </c:pt>
                <c:pt idx="1">
                  <c:v>-1.89E-2</c:v>
                </c:pt>
                <c:pt idx="2">
                  <c:v>-2.5199999999999993E-2</c:v>
                </c:pt>
                <c:pt idx="3">
                  <c:v>-3.1499999999999993E-2</c:v>
                </c:pt>
                <c:pt idx="4">
                  <c:v>-3.78E-2</c:v>
                </c:pt>
                <c:pt idx="5">
                  <c:v>-4.41E-2</c:v>
                </c:pt>
                <c:pt idx="6">
                  <c:v>-5.0399999999999986E-2</c:v>
                </c:pt>
                <c:pt idx="7">
                  <c:v>-5.6699999999999987E-2</c:v>
                </c:pt>
                <c:pt idx="8">
                  <c:v>-6.2999999999999973E-2</c:v>
                </c:pt>
                <c:pt idx="9">
                  <c:v>-6.9299999999999987E-2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F1-5942-88E8-5D092F31F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7737232"/>
        <c:axId val="1167717168"/>
      </c:lineChart>
      <c:catAx>
        <c:axId val="116773723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1167717168"/>
        <c:crosses val="autoZero"/>
        <c:auto val="1"/>
        <c:lblAlgn val="ctr"/>
        <c:lblOffset val="100"/>
        <c:noMultiLvlLbl val="0"/>
      </c:catAx>
      <c:valAx>
        <c:axId val="116771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116773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erly" panose="02020602040305020204" pitchFamily="18" charset="0"/>
                <a:ea typeface="Bookerly" panose="02020602040305020204" pitchFamily="18" charset="0"/>
                <a:cs typeface="Bookerly" panose="02020602040305020204" pitchFamily="18" charset="0"/>
              </a:defRPr>
            </a:pPr>
            <a:r>
              <a:rPr lang="en-US"/>
              <a:t>PIMCO Futures Fund: Sharpe 0.6x, Retorno anualizado 6.1%</a:t>
            </a:r>
          </a:p>
          <a:p>
            <a:pPr>
              <a:defRPr/>
            </a:pPr>
            <a:r>
              <a:rPr lang="en-US"/>
              <a:t>vs.</a:t>
            </a:r>
          </a:p>
          <a:p>
            <a:pPr>
              <a:defRPr/>
            </a:pPr>
            <a:r>
              <a:rPr lang="en-US"/>
              <a:t>Fondo</a:t>
            </a:r>
            <a:r>
              <a:rPr lang="en-US" baseline="0"/>
              <a:t> con 0.5% de Management Fee, 13% de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ookerly" panose="02020602040305020204" pitchFamily="18" charset="0"/>
              <a:ea typeface="Bookerly" panose="02020602040305020204" pitchFamily="18" charset="0"/>
              <a:cs typeface="Bookerly" panose="02020602040305020204" pitchFamily="18" charset="0"/>
            </a:defRPr>
          </a:pPr>
          <a:endParaRPr lang="en-AR"/>
        </a:p>
      </c:txPr>
    </c:title>
    <c:autoTitleDeleted val="0"/>
    <c:plotArea>
      <c:layout>
        <c:manualLayout>
          <c:layoutTarget val="inner"/>
          <c:xMode val="edge"/>
          <c:yMode val="edge"/>
          <c:x val="0.18132434494639219"/>
          <c:y val="0.17560247133287446"/>
          <c:w val="0.80768664406459678"/>
          <c:h val="0.606322885012507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'AQMIX (2)'!$L$2</c:f>
              <c:strCache>
                <c:ptCount val="1"/>
                <c:pt idx="0">
                  <c:v>Sólo Management Fee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'AQMIX (2)'!$K$3:$K$12</c:f>
              <c:numCache>
                <c:formatCode>0%</c:formatCode>
                <c:ptCount val="10"/>
                <c:pt idx="0">
                  <c:v>0.05</c:v>
                </c:pt>
                <c:pt idx="1">
                  <c:v>7.5000000000000011E-2</c:v>
                </c:pt>
                <c:pt idx="2">
                  <c:v>0.1</c:v>
                </c:pt>
                <c:pt idx="3">
                  <c:v>0.125</c:v>
                </c:pt>
                <c:pt idx="4">
                  <c:v>0.15</c:v>
                </c:pt>
                <c:pt idx="5">
                  <c:v>0.17499999999999999</c:v>
                </c:pt>
                <c:pt idx="6">
                  <c:v>0.19999999999999998</c:v>
                </c:pt>
                <c:pt idx="7">
                  <c:v>0.22499999999999998</c:v>
                </c:pt>
                <c:pt idx="8">
                  <c:v>0.24999999999999997</c:v>
                </c:pt>
                <c:pt idx="9">
                  <c:v>0.27499999999999997</c:v>
                </c:pt>
              </c:numCache>
            </c:numRef>
          </c:cat>
          <c:val>
            <c:numRef>
              <c:f>'AQMIX (2)'!$L$3:$L$12</c:f>
              <c:numCache>
                <c:formatCode>0.0%</c:formatCode>
                <c:ptCount val="10"/>
                <c:pt idx="0">
                  <c:v>0.03</c:v>
                </c:pt>
                <c:pt idx="1">
                  <c:v>4.5000000000000005E-2</c:v>
                </c:pt>
                <c:pt idx="2">
                  <c:v>0.06</c:v>
                </c:pt>
                <c:pt idx="3">
                  <c:v>7.4999999999999997E-2</c:v>
                </c:pt>
                <c:pt idx="4">
                  <c:v>0.09</c:v>
                </c:pt>
                <c:pt idx="5">
                  <c:v>0.105</c:v>
                </c:pt>
                <c:pt idx="6">
                  <c:v>0.11999999999999998</c:v>
                </c:pt>
                <c:pt idx="7">
                  <c:v>0.13499999999999998</c:v>
                </c:pt>
                <c:pt idx="8">
                  <c:v>0.14999999999999997</c:v>
                </c:pt>
                <c:pt idx="9">
                  <c:v>0.16499999999999998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8-F341-9108-F9E72403C926}"/>
            </c:ext>
          </c:extLst>
        </c:ser>
        <c:ser>
          <c:idx val="1"/>
          <c:order val="1"/>
          <c:tx>
            <c:strRef>
              <c:f>'AQMIX (2)'!$M$2</c:f>
              <c:strCache>
                <c:ptCount val="1"/>
                <c:pt idx="0">
                  <c:v>Performance Fee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'AQMIX (2)'!$K$3:$K$12</c:f>
              <c:numCache>
                <c:formatCode>0%</c:formatCode>
                <c:ptCount val="10"/>
                <c:pt idx="0">
                  <c:v>0.05</c:v>
                </c:pt>
                <c:pt idx="1">
                  <c:v>7.5000000000000011E-2</c:v>
                </c:pt>
                <c:pt idx="2">
                  <c:v>0.1</c:v>
                </c:pt>
                <c:pt idx="3">
                  <c:v>0.125</c:v>
                </c:pt>
                <c:pt idx="4">
                  <c:v>0.15</c:v>
                </c:pt>
                <c:pt idx="5">
                  <c:v>0.17499999999999999</c:v>
                </c:pt>
                <c:pt idx="6">
                  <c:v>0.19999999999999998</c:v>
                </c:pt>
                <c:pt idx="7">
                  <c:v>0.22499999999999998</c:v>
                </c:pt>
                <c:pt idx="8">
                  <c:v>0.24999999999999997</c:v>
                </c:pt>
                <c:pt idx="9">
                  <c:v>0.27499999999999997</c:v>
                </c:pt>
              </c:numCache>
            </c:numRef>
          </c:cat>
          <c:val>
            <c:numRef>
              <c:f>'AQMIX (2)'!$M$3:$M$12</c:f>
              <c:numCache>
                <c:formatCode>0.0%</c:formatCode>
                <c:ptCount val="10"/>
                <c:pt idx="0">
                  <c:v>3.4799999999999998E-2</c:v>
                </c:pt>
                <c:pt idx="1">
                  <c:v>4.7850000000000004E-2</c:v>
                </c:pt>
                <c:pt idx="2">
                  <c:v>6.0899999999999996E-2</c:v>
                </c:pt>
                <c:pt idx="3">
                  <c:v>7.3949999999999988E-2</c:v>
                </c:pt>
                <c:pt idx="4">
                  <c:v>8.6999999999999994E-2</c:v>
                </c:pt>
                <c:pt idx="5">
                  <c:v>0.10004999999999999</c:v>
                </c:pt>
                <c:pt idx="6">
                  <c:v>0.11309999999999998</c:v>
                </c:pt>
                <c:pt idx="7">
                  <c:v>0.12614999999999996</c:v>
                </c:pt>
                <c:pt idx="8">
                  <c:v>0.13919999999999999</c:v>
                </c:pt>
                <c:pt idx="9">
                  <c:v>0.15225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8-F341-9108-F9E72403C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8056064"/>
        <c:axId val="1848070256"/>
      </c:barChart>
      <c:catAx>
        <c:axId val="184805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erly" panose="02020602040305020204" pitchFamily="18" charset="0"/>
                    <a:ea typeface="Bookerly" panose="02020602040305020204" pitchFamily="18" charset="0"/>
                    <a:cs typeface="Bookerly" panose="02020602040305020204" pitchFamily="18" charset="0"/>
                  </a:defRPr>
                </a:pPr>
                <a:r>
                  <a:rPr lang="en-US"/>
                  <a:t>Volatilidad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erly" panose="02020602040305020204" pitchFamily="18" charset="0"/>
                  <a:ea typeface="Bookerly" panose="02020602040305020204" pitchFamily="18" charset="0"/>
                  <a:cs typeface="Bookerly" panose="02020602040305020204" pitchFamily="18" charset="0"/>
                </a:defRPr>
              </a:pPr>
              <a:endParaRPr lang="en-A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erly" panose="02020602040305020204" pitchFamily="18" charset="0"/>
                <a:ea typeface="Bookerly" panose="02020602040305020204" pitchFamily="18" charset="0"/>
                <a:cs typeface="Bookerly" panose="02020602040305020204" pitchFamily="18" charset="0"/>
              </a:defRPr>
            </a:pPr>
            <a:endParaRPr lang="en-AR"/>
          </a:p>
        </c:txPr>
        <c:crossAx val="1848070256"/>
        <c:crosses val="autoZero"/>
        <c:auto val="1"/>
        <c:lblAlgn val="ctr"/>
        <c:lblOffset val="100"/>
        <c:noMultiLvlLbl val="0"/>
      </c:catAx>
      <c:valAx>
        <c:axId val="184807025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erly" panose="02020602040305020204" pitchFamily="18" charset="0"/>
                    <a:ea typeface="Bookerly" panose="02020602040305020204" pitchFamily="18" charset="0"/>
                    <a:cs typeface="Bookerly" panose="02020602040305020204" pitchFamily="18" charset="0"/>
                  </a:defRPr>
                </a:pPr>
                <a:r>
                  <a:rPr lang="en-US"/>
                  <a:t>Retorno Neto</a:t>
                </a:r>
                <a:r>
                  <a:rPr lang="en-US" baseline="0"/>
                  <a:t> Anualizado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erly" panose="02020602040305020204" pitchFamily="18" charset="0"/>
                  <a:ea typeface="Bookerly" panose="02020602040305020204" pitchFamily="18" charset="0"/>
                  <a:cs typeface="Bookerly" panose="02020602040305020204" pitchFamily="18" charset="0"/>
                </a:defRPr>
              </a:pPr>
              <a:endParaRPr lang="en-A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erly" panose="02020602040305020204" pitchFamily="18" charset="0"/>
                <a:ea typeface="Bookerly" panose="02020602040305020204" pitchFamily="18" charset="0"/>
                <a:cs typeface="Bookerly" panose="02020602040305020204" pitchFamily="18" charset="0"/>
              </a:defRPr>
            </a:pPr>
            <a:endParaRPr lang="en-AR"/>
          </a:p>
        </c:txPr>
        <c:crossAx val="1848056064"/>
        <c:crosses val="autoZero"/>
        <c:crossBetween val="between"/>
        <c:majorUnit val="5.000000000000001E-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erly" panose="02020602040305020204" pitchFamily="18" charset="0"/>
                <a:ea typeface="Bookerly" panose="02020602040305020204" pitchFamily="18" charset="0"/>
                <a:cs typeface="Bookerly" panose="02020602040305020204" pitchFamily="18" charset="0"/>
              </a:defRPr>
            </a:pPr>
            <a:endParaRPr lang="en-A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Bookerly" panose="02020602040305020204" pitchFamily="18" charset="0"/>
          <a:ea typeface="Bookerly" panose="02020602040305020204" pitchFamily="18" charset="0"/>
          <a:cs typeface="Bookerly" panose="02020602040305020204" pitchFamily="18" charset="0"/>
        </a:defRPr>
      </a:pPr>
      <a:endParaRPr lang="en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EQCHX!$N$2</c:f>
              <c:strCache>
                <c:ptCount val="1"/>
                <c:pt idx="0">
                  <c:v>Manager 2 - Manager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EQCHX!$K$3:$K$12</c:f>
              <c:numCache>
                <c:formatCode>0%</c:formatCode>
                <c:ptCount val="10"/>
                <c:pt idx="0">
                  <c:v>0.05</c:v>
                </c:pt>
                <c:pt idx="1">
                  <c:v>7.5000000000000011E-2</c:v>
                </c:pt>
                <c:pt idx="2">
                  <c:v>0.1</c:v>
                </c:pt>
                <c:pt idx="3">
                  <c:v>0.125</c:v>
                </c:pt>
                <c:pt idx="4">
                  <c:v>0.15</c:v>
                </c:pt>
                <c:pt idx="5">
                  <c:v>0.17499999999999999</c:v>
                </c:pt>
                <c:pt idx="6">
                  <c:v>0.19999999999999998</c:v>
                </c:pt>
                <c:pt idx="7">
                  <c:v>0.22499999999999998</c:v>
                </c:pt>
                <c:pt idx="8">
                  <c:v>0.24999999999999997</c:v>
                </c:pt>
                <c:pt idx="9">
                  <c:v>0.27499999999999997</c:v>
                </c:pt>
              </c:numCache>
            </c:numRef>
          </c:cat>
          <c:val>
            <c:numRef>
              <c:f>EQCHX!$N$3:$N$12</c:f>
              <c:numCache>
                <c:formatCode>0%</c:formatCode>
                <c:ptCount val="10"/>
                <c:pt idx="0">
                  <c:v>9.7999999999999962E-3</c:v>
                </c:pt>
                <c:pt idx="1">
                  <c:v>8.1750000000000017E-3</c:v>
                </c:pt>
                <c:pt idx="2">
                  <c:v>6.5500000000000003E-3</c:v>
                </c:pt>
                <c:pt idx="3">
                  <c:v>4.9249999999999988E-3</c:v>
                </c:pt>
                <c:pt idx="4">
                  <c:v>3.2999999999999974E-3</c:v>
                </c:pt>
                <c:pt idx="5">
                  <c:v>1.6749999999999959E-3</c:v>
                </c:pt>
                <c:pt idx="6">
                  <c:v>4.9999999999994493E-5</c:v>
                </c:pt>
                <c:pt idx="7">
                  <c:v>-1.5750000000000069E-3</c:v>
                </c:pt>
                <c:pt idx="8">
                  <c:v>-3.1999999999999945E-3</c:v>
                </c:pt>
                <c:pt idx="9">
                  <c:v>-4.8250000000000237E-3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A-E942-AE5D-95DA7709A7C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EQCHX!$K$3:$K$12</c:f>
              <c:numCache>
                <c:formatCode>0%</c:formatCode>
                <c:ptCount val="10"/>
                <c:pt idx="0">
                  <c:v>0.05</c:v>
                </c:pt>
                <c:pt idx="1">
                  <c:v>7.5000000000000011E-2</c:v>
                </c:pt>
                <c:pt idx="2">
                  <c:v>0.1</c:v>
                </c:pt>
                <c:pt idx="3">
                  <c:v>0.125</c:v>
                </c:pt>
                <c:pt idx="4">
                  <c:v>0.15</c:v>
                </c:pt>
                <c:pt idx="5">
                  <c:v>0.17499999999999999</c:v>
                </c:pt>
                <c:pt idx="6">
                  <c:v>0.19999999999999998</c:v>
                </c:pt>
                <c:pt idx="7">
                  <c:v>0.22499999999999998</c:v>
                </c:pt>
                <c:pt idx="8">
                  <c:v>0.24999999999999997</c:v>
                </c:pt>
                <c:pt idx="9">
                  <c:v>0.27499999999999997</c:v>
                </c:pt>
              </c:numCache>
            </c:numRef>
          </c:cat>
          <c:val>
            <c:numRef>
              <c:f>EQCHX!$O$3:$O$12</c:f>
              <c:numCache>
                <c:formatCode>0.0000%</c:formatCode>
                <c:ptCount val="10"/>
                <c:pt idx="0">
                  <c:v>-7.5999999999999991E-3</c:v>
                </c:pt>
                <c:pt idx="1">
                  <c:v>-1.14E-2</c:v>
                </c:pt>
                <c:pt idx="2">
                  <c:v>-1.5199999999999998E-2</c:v>
                </c:pt>
                <c:pt idx="3">
                  <c:v>-1.8999999999999996E-2</c:v>
                </c:pt>
                <c:pt idx="4">
                  <c:v>-2.2800000000000001E-2</c:v>
                </c:pt>
                <c:pt idx="5">
                  <c:v>-2.6599999999999999E-2</c:v>
                </c:pt>
                <c:pt idx="6">
                  <c:v>-3.0399999999999996E-2</c:v>
                </c:pt>
                <c:pt idx="7">
                  <c:v>-3.4199999999999994E-2</c:v>
                </c:pt>
                <c:pt idx="8">
                  <c:v>-3.7999999999999992E-2</c:v>
                </c:pt>
                <c:pt idx="9">
                  <c:v>-4.179999999999999E-2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2A-E942-AE5D-95DA7709A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7737232"/>
        <c:axId val="1167717168"/>
      </c:lineChart>
      <c:catAx>
        <c:axId val="116773723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1167717168"/>
        <c:crosses val="autoZero"/>
        <c:auto val="1"/>
        <c:lblAlgn val="ctr"/>
        <c:lblOffset val="100"/>
        <c:noMultiLvlLbl val="0"/>
      </c:catAx>
      <c:valAx>
        <c:axId val="116771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116773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erly" panose="02020602040305020204" pitchFamily="18" charset="0"/>
                <a:ea typeface="Bookerly" panose="02020602040305020204" pitchFamily="18" charset="0"/>
                <a:cs typeface="Bookerly" panose="02020602040305020204" pitchFamily="18" charset="0"/>
              </a:defRPr>
            </a:pPr>
            <a:r>
              <a:rPr lang="en-US"/>
              <a:t>Chesapeake Mutual Fund: Sharpe 0.5x, Retorno anualizado 7.3%</a:t>
            </a:r>
          </a:p>
          <a:p>
            <a:pPr>
              <a:defRPr/>
            </a:pPr>
            <a:r>
              <a:rPr lang="en-US"/>
              <a:t>vs.</a:t>
            </a:r>
          </a:p>
          <a:p>
            <a:pPr>
              <a:defRPr/>
            </a:pPr>
            <a:r>
              <a:rPr lang="en-US"/>
              <a:t>Fondo</a:t>
            </a:r>
            <a:r>
              <a:rPr lang="en-US" baseline="0"/>
              <a:t> con 0.5% de Management Fee, 13% de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ookerly" panose="02020602040305020204" pitchFamily="18" charset="0"/>
              <a:ea typeface="Bookerly" panose="02020602040305020204" pitchFamily="18" charset="0"/>
              <a:cs typeface="Bookerly" panose="02020602040305020204" pitchFamily="18" charset="0"/>
            </a:defRPr>
          </a:pPr>
          <a:endParaRPr lang="en-AR"/>
        </a:p>
      </c:txPr>
    </c:title>
    <c:autoTitleDeleted val="0"/>
    <c:plotArea>
      <c:layout>
        <c:manualLayout>
          <c:layoutTarget val="inner"/>
          <c:xMode val="edge"/>
          <c:yMode val="edge"/>
          <c:x val="0.18132434494639219"/>
          <c:y val="0.17560247133287446"/>
          <c:w val="0.80768664406459678"/>
          <c:h val="0.606322885012507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EQCHX!$L$2</c:f>
              <c:strCache>
                <c:ptCount val="1"/>
                <c:pt idx="0">
                  <c:v>Sólo Management Fee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EQCHX!$K$3:$K$12</c:f>
              <c:numCache>
                <c:formatCode>0%</c:formatCode>
                <c:ptCount val="10"/>
                <c:pt idx="0">
                  <c:v>0.05</c:v>
                </c:pt>
                <c:pt idx="1">
                  <c:v>7.5000000000000011E-2</c:v>
                </c:pt>
                <c:pt idx="2">
                  <c:v>0.1</c:v>
                </c:pt>
                <c:pt idx="3">
                  <c:v>0.125</c:v>
                </c:pt>
                <c:pt idx="4">
                  <c:v>0.15</c:v>
                </c:pt>
                <c:pt idx="5">
                  <c:v>0.17499999999999999</c:v>
                </c:pt>
                <c:pt idx="6">
                  <c:v>0.19999999999999998</c:v>
                </c:pt>
                <c:pt idx="7">
                  <c:v>0.22499999999999998</c:v>
                </c:pt>
                <c:pt idx="8">
                  <c:v>0.24999999999999997</c:v>
                </c:pt>
                <c:pt idx="9">
                  <c:v>0.27499999999999997</c:v>
                </c:pt>
              </c:numCache>
            </c:numRef>
          </c:cat>
          <c:val>
            <c:numRef>
              <c:f>EQCHX!$L$3:$L$12</c:f>
              <c:numCache>
                <c:formatCode>0.0%</c:formatCode>
                <c:ptCount val="10"/>
                <c:pt idx="0">
                  <c:v>2.5000000000000001E-2</c:v>
                </c:pt>
                <c:pt idx="1">
                  <c:v>3.7500000000000006E-2</c:v>
                </c:pt>
                <c:pt idx="2">
                  <c:v>0.05</c:v>
                </c:pt>
                <c:pt idx="3">
                  <c:v>6.25E-2</c:v>
                </c:pt>
                <c:pt idx="4">
                  <c:v>7.4999999999999997E-2</c:v>
                </c:pt>
                <c:pt idx="5">
                  <c:v>8.7499999999999994E-2</c:v>
                </c:pt>
                <c:pt idx="6">
                  <c:v>9.9999999999999992E-2</c:v>
                </c:pt>
                <c:pt idx="7">
                  <c:v>0.11249999999999999</c:v>
                </c:pt>
                <c:pt idx="8">
                  <c:v>0.12499999999999999</c:v>
                </c:pt>
                <c:pt idx="9">
                  <c:v>0.13749999999999998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E1-084E-8FE9-83257FFC1CA3}"/>
            </c:ext>
          </c:extLst>
        </c:ser>
        <c:ser>
          <c:idx val="1"/>
          <c:order val="1"/>
          <c:tx>
            <c:strRef>
              <c:f>EQCHX!$M$2</c:f>
              <c:strCache>
                <c:ptCount val="1"/>
                <c:pt idx="0">
                  <c:v>Performance Fee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EQCHX!$K$3:$K$12</c:f>
              <c:numCache>
                <c:formatCode>0%</c:formatCode>
                <c:ptCount val="10"/>
                <c:pt idx="0">
                  <c:v>0.05</c:v>
                </c:pt>
                <c:pt idx="1">
                  <c:v>7.5000000000000011E-2</c:v>
                </c:pt>
                <c:pt idx="2">
                  <c:v>0.1</c:v>
                </c:pt>
                <c:pt idx="3">
                  <c:v>0.125</c:v>
                </c:pt>
                <c:pt idx="4">
                  <c:v>0.15</c:v>
                </c:pt>
                <c:pt idx="5">
                  <c:v>0.17499999999999999</c:v>
                </c:pt>
                <c:pt idx="6">
                  <c:v>0.19999999999999998</c:v>
                </c:pt>
                <c:pt idx="7">
                  <c:v>0.22499999999999998</c:v>
                </c:pt>
                <c:pt idx="8">
                  <c:v>0.24999999999999997</c:v>
                </c:pt>
                <c:pt idx="9">
                  <c:v>0.27499999999999997</c:v>
                </c:pt>
              </c:numCache>
            </c:numRef>
          </c:cat>
          <c:val>
            <c:numRef>
              <c:f>EQCHX!$M$3:$M$12</c:f>
              <c:numCache>
                <c:formatCode>0.0%</c:formatCode>
                <c:ptCount val="10"/>
                <c:pt idx="0">
                  <c:v>3.4799999999999998E-2</c:v>
                </c:pt>
                <c:pt idx="1">
                  <c:v>4.5675000000000007E-2</c:v>
                </c:pt>
                <c:pt idx="2">
                  <c:v>5.6550000000000003E-2</c:v>
                </c:pt>
                <c:pt idx="3">
                  <c:v>6.7424999999999999E-2</c:v>
                </c:pt>
                <c:pt idx="4">
                  <c:v>7.8299999999999995E-2</c:v>
                </c:pt>
                <c:pt idx="5">
                  <c:v>8.917499999999999E-2</c:v>
                </c:pt>
                <c:pt idx="6">
                  <c:v>0.10004999999999999</c:v>
                </c:pt>
                <c:pt idx="7">
                  <c:v>0.11092499999999998</c:v>
                </c:pt>
                <c:pt idx="8">
                  <c:v>0.12179999999999999</c:v>
                </c:pt>
                <c:pt idx="9">
                  <c:v>0.13267499999999996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E1-084E-8FE9-83257FFC1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8056064"/>
        <c:axId val="1848070256"/>
      </c:barChart>
      <c:catAx>
        <c:axId val="184805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erly" panose="02020602040305020204" pitchFamily="18" charset="0"/>
                    <a:ea typeface="Bookerly" panose="02020602040305020204" pitchFamily="18" charset="0"/>
                    <a:cs typeface="Bookerly" panose="02020602040305020204" pitchFamily="18" charset="0"/>
                  </a:defRPr>
                </a:pPr>
                <a:r>
                  <a:rPr lang="en-US"/>
                  <a:t>Volatilidad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erly" panose="02020602040305020204" pitchFamily="18" charset="0"/>
                  <a:ea typeface="Bookerly" panose="02020602040305020204" pitchFamily="18" charset="0"/>
                  <a:cs typeface="Bookerly" panose="02020602040305020204" pitchFamily="18" charset="0"/>
                </a:defRPr>
              </a:pPr>
              <a:endParaRPr lang="en-A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erly" panose="02020602040305020204" pitchFamily="18" charset="0"/>
                <a:ea typeface="Bookerly" panose="02020602040305020204" pitchFamily="18" charset="0"/>
                <a:cs typeface="Bookerly" panose="02020602040305020204" pitchFamily="18" charset="0"/>
              </a:defRPr>
            </a:pPr>
            <a:endParaRPr lang="en-AR"/>
          </a:p>
        </c:txPr>
        <c:crossAx val="1848070256"/>
        <c:crosses val="autoZero"/>
        <c:auto val="1"/>
        <c:lblAlgn val="ctr"/>
        <c:lblOffset val="100"/>
        <c:noMultiLvlLbl val="0"/>
      </c:catAx>
      <c:valAx>
        <c:axId val="184807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erly" panose="02020602040305020204" pitchFamily="18" charset="0"/>
                    <a:ea typeface="Bookerly" panose="02020602040305020204" pitchFamily="18" charset="0"/>
                    <a:cs typeface="Bookerly" panose="02020602040305020204" pitchFamily="18" charset="0"/>
                  </a:defRPr>
                </a:pPr>
                <a:r>
                  <a:rPr lang="en-US"/>
                  <a:t>Retorno Neto</a:t>
                </a:r>
                <a:r>
                  <a:rPr lang="en-US" baseline="0"/>
                  <a:t> Anualizado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erly" panose="02020602040305020204" pitchFamily="18" charset="0"/>
                  <a:ea typeface="Bookerly" panose="02020602040305020204" pitchFamily="18" charset="0"/>
                  <a:cs typeface="Bookerly" panose="02020602040305020204" pitchFamily="18" charset="0"/>
                </a:defRPr>
              </a:pPr>
              <a:endParaRPr lang="en-A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erly" panose="02020602040305020204" pitchFamily="18" charset="0"/>
                <a:ea typeface="Bookerly" panose="02020602040305020204" pitchFamily="18" charset="0"/>
                <a:cs typeface="Bookerly" panose="02020602040305020204" pitchFamily="18" charset="0"/>
              </a:defRPr>
            </a:pPr>
            <a:endParaRPr lang="en-AR"/>
          </a:p>
        </c:txPr>
        <c:crossAx val="1848056064"/>
        <c:crosses val="autoZero"/>
        <c:crossBetween val="between"/>
        <c:majorUnit val="3.7500000000000006E-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erly" panose="02020602040305020204" pitchFamily="18" charset="0"/>
                <a:ea typeface="Bookerly" panose="02020602040305020204" pitchFamily="18" charset="0"/>
                <a:cs typeface="Bookerly" panose="02020602040305020204" pitchFamily="18" charset="0"/>
              </a:defRPr>
            </a:pPr>
            <a:endParaRPr lang="en-A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Bookerly" panose="02020602040305020204" pitchFamily="18" charset="0"/>
          <a:ea typeface="Bookerly" panose="02020602040305020204" pitchFamily="18" charset="0"/>
          <a:cs typeface="Bookerly" panose="02020602040305020204" pitchFamily="18" charset="0"/>
        </a:defRPr>
      </a:pPr>
      <a:endParaRPr lang="en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AQMIX!$N$2</c:f>
              <c:strCache>
                <c:ptCount val="1"/>
                <c:pt idx="0">
                  <c:v>Manager 2 - Manager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AQMIX!$K$3:$K$12</c:f>
              <c:numCache>
                <c:formatCode>0%</c:formatCode>
                <c:ptCount val="10"/>
                <c:pt idx="0">
                  <c:v>0.05</c:v>
                </c:pt>
                <c:pt idx="1">
                  <c:v>7.5000000000000011E-2</c:v>
                </c:pt>
                <c:pt idx="2">
                  <c:v>0.1</c:v>
                </c:pt>
                <c:pt idx="3">
                  <c:v>0.125</c:v>
                </c:pt>
                <c:pt idx="4">
                  <c:v>0.15</c:v>
                </c:pt>
                <c:pt idx="5">
                  <c:v>0.17499999999999999</c:v>
                </c:pt>
                <c:pt idx="6">
                  <c:v>0.19999999999999998</c:v>
                </c:pt>
                <c:pt idx="7">
                  <c:v>0.22499999999999998</c:v>
                </c:pt>
                <c:pt idx="8">
                  <c:v>0.24999999999999997</c:v>
                </c:pt>
                <c:pt idx="9">
                  <c:v>0.27499999999999997</c:v>
                </c:pt>
              </c:numCache>
            </c:numRef>
          </c:cat>
          <c:val>
            <c:numRef>
              <c:f>AQMIX!$N$3:$N$12</c:f>
              <c:numCache>
                <c:formatCode>0%</c:formatCode>
                <c:ptCount val="10"/>
                <c:pt idx="0">
                  <c:v>4.5749999999999992E-3</c:v>
                </c:pt>
                <c:pt idx="1">
                  <c:v>3.599999999999999E-3</c:v>
                </c:pt>
                <c:pt idx="2">
                  <c:v>2.6250000000000023E-3</c:v>
                </c:pt>
                <c:pt idx="3">
                  <c:v>1.6500000000000056E-3</c:v>
                </c:pt>
                <c:pt idx="4">
                  <c:v>6.7500000000000199E-4</c:v>
                </c:pt>
                <c:pt idx="5">
                  <c:v>-2.9999999999999472E-4</c:v>
                </c:pt>
                <c:pt idx="6">
                  <c:v>-1.2749999999999984E-3</c:v>
                </c:pt>
                <c:pt idx="7">
                  <c:v>-2.250000000000002E-3</c:v>
                </c:pt>
                <c:pt idx="8">
                  <c:v>-3.2250000000000056E-3</c:v>
                </c:pt>
                <c:pt idx="9">
                  <c:v>-4.2000000000000093E-3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DB-A341-A88B-9571DAB0708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AQMIX!$K$3:$K$12</c:f>
              <c:numCache>
                <c:formatCode>0%</c:formatCode>
                <c:ptCount val="10"/>
                <c:pt idx="0">
                  <c:v>0.05</c:v>
                </c:pt>
                <c:pt idx="1">
                  <c:v>7.5000000000000011E-2</c:v>
                </c:pt>
                <c:pt idx="2">
                  <c:v>0.1</c:v>
                </c:pt>
                <c:pt idx="3">
                  <c:v>0.125</c:v>
                </c:pt>
                <c:pt idx="4">
                  <c:v>0.15</c:v>
                </c:pt>
                <c:pt idx="5">
                  <c:v>0.17499999999999999</c:v>
                </c:pt>
                <c:pt idx="6">
                  <c:v>0.19999999999999998</c:v>
                </c:pt>
                <c:pt idx="7">
                  <c:v>0.22499999999999998</c:v>
                </c:pt>
                <c:pt idx="8">
                  <c:v>0.24999999999999997</c:v>
                </c:pt>
                <c:pt idx="9">
                  <c:v>0.27499999999999997</c:v>
                </c:pt>
              </c:numCache>
            </c:numRef>
          </c:cat>
          <c:val>
            <c:numRef>
              <c:f>AQMIX!$O$3:$O$12</c:f>
              <c:numCache>
                <c:formatCode>0.0000%</c:formatCode>
                <c:ptCount val="10"/>
                <c:pt idx="0">
                  <c:v>2.4000000000000028E-3</c:v>
                </c:pt>
                <c:pt idx="1">
                  <c:v>3.6000000000000025E-3</c:v>
                </c:pt>
                <c:pt idx="2">
                  <c:v>4.8000000000000057E-3</c:v>
                </c:pt>
                <c:pt idx="3">
                  <c:v>6.0000000000000053E-3</c:v>
                </c:pt>
                <c:pt idx="4">
                  <c:v>7.1999999999999981E-3</c:v>
                </c:pt>
                <c:pt idx="5">
                  <c:v>8.3999999999999977E-3</c:v>
                </c:pt>
                <c:pt idx="6">
                  <c:v>9.6000000000000044E-3</c:v>
                </c:pt>
                <c:pt idx="7">
                  <c:v>1.0800000000000004E-2</c:v>
                </c:pt>
                <c:pt idx="8">
                  <c:v>1.2000000000000011E-2</c:v>
                </c:pt>
                <c:pt idx="9">
                  <c:v>1.3200000000000003E-2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DB-A341-A88B-9571DAB07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7737232"/>
        <c:axId val="1167717168"/>
      </c:lineChart>
      <c:catAx>
        <c:axId val="116773723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1167717168"/>
        <c:crosses val="autoZero"/>
        <c:auto val="1"/>
        <c:lblAlgn val="ctr"/>
        <c:lblOffset val="100"/>
        <c:noMultiLvlLbl val="0"/>
      </c:catAx>
      <c:valAx>
        <c:axId val="116771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116773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erly" panose="02020602040305020204" pitchFamily="18" charset="0"/>
                <a:ea typeface="Bookerly" panose="02020602040305020204" pitchFamily="18" charset="0"/>
                <a:cs typeface="Bookerly" panose="02020602040305020204" pitchFamily="18" charset="0"/>
              </a:defRPr>
            </a:pPr>
            <a:r>
              <a:rPr lang="en-US"/>
              <a:t>AQR Futures Fund: Sharpe 0.3x, Retorno anualizado 2.6%</a:t>
            </a:r>
          </a:p>
          <a:p>
            <a:pPr>
              <a:defRPr/>
            </a:pPr>
            <a:r>
              <a:rPr lang="en-US"/>
              <a:t>vs.</a:t>
            </a:r>
          </a:p>
          <a:p>
            <a:pPr>
              <a:defRPr/>
            </a:pPr>
            <a:r>
              <a:rPr lang="en-US"/>
              <a:t>Fondo</a:t>
            </a:r>
            <a:r>
              <a:rPr lang="en-US" baseline="0"/>
              <a:t> con 0.5% de Management Fee, 13% de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ookerly" panose="02020602040305020204" pitchFamily="18" charset="0"/>
              <a:ea typeface="Bookerly" panose="02020602040305020204" pitchFamily="18" charset="0"/>
              <a:cs typeface="Bookerly" panose="02020602040305020204" pitchFamily="18" charset="0"/>
            </a:defRPr>
          </a:pPr>
          <a:endParaRPr lang="en-AR"/>
        </a:p>
      </c:txPr>
    </c:title>
    <c:autoTitleDeleted val="0"/>
    <c:plotArea>
      <c:layout>
        <c:manualLayout>
          <c:layoutTarget val="inner"/>
          <c:xMode val="edge"/>
          <c:yMode val="edge"/>
          <c:x val="0.18132434494639219"/>
          <c:y val="0.17560247133287446"/>
          <c:w val="0.80768664406459678"/>
          <c:h val="0.606322885012507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AQMIX!$L$2</c:f>
              <c:strCache>
                <c:ptCount val="1"/>
                <c:pt idx="0">
                  <c:v>Sólo Management Fee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AQMIX!$K$3:$K$12</c:f>
              <c:numCache>
                <c:formatCode>0%</c:formatCode>
                <c:ptCount val="10"/>
                <c:pt idx="0">
                  <c:v>0.05</c:v>
                </c:pt>
                <c:pt idx="1">
                  <c:v>7.5000000000000011E-2</c:v>
                </c:pt>
                <c:pt idx="2">
                  <c:v>0.1</c:v>
                </c:pt>
                <c:pt idx="3">
                  <c:v>0.125</c:v>
                </c:pt>
                <c:pt idx="4">
                  <c:v>0.15</c:v>
                </c:pt>
                <c:pt idx="5">
                  <c:v>0.17499999999999999</c:v>
                </c:pt>
                <c:pt idx="6">
                  <c:v>0.19999999999999998</c:v>
                </c:pt>
                <c:pt idx="7">
                  <c:v>0.22499999999999998</c:v>
                </c:pt>
                <c:pt idx="8">
                  <c:v>0.24999999999999997</c:v>
                </c:pt>
                <c:pt idx="9">
                  <c:v>0.27499999999999997</c:v>
                </c:pt>
              </c:numCache>
            </c:numRef>
          </c:cat>
          <c:val>
            <c:numRef>
              <c:f>AQMIX!$L$3:$L$12</c:f>
              <c:numCache>
                <c:formatCode>0.0%</c:formatCode>
                <c:ptCount val="10"/>
                <c:pt idx="0">
                  <c:v>1.4999999999999999E-2</c:v>
                </c:pt>
                <c:pt idx="1">
                  <c:v>2.2500000000000003E-2</c:v>
                </c:pt>
                <c:pt idx="2">
                  <c:v>0.03</c:v>
                </c:pt>
                <c:pt idx="3">
                  <c:v>3.7499999999999999E-2</c:v>
                </c:pt>
                <c:pt idx="4">
                  <c:v>4.4999999999999998E-2</c:v>
                </c:pt>
                <c:pt idx="5">
                  <c:v>5.2499999999999998E-2</c:v>
                </c:pt>
                <c:pt idx="6">
                  <c:v>5.9999999999999991E-2</c:v>
                </c:pt>
                <c:pt idx="7">
                  <c:v>6.7499999999999991E-2</c:v>
                </c:pt>
                <c:pt idx="8">
                  <c:v>7.4999999999999983E-2</c:v>
                </c:pt>
                <c:pt idx="9">
                  <c:v>8.249999999999999E-2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9-5843-A53E-A80813C2A48E}"/>
            </c:ext>
          </c:extLst>
        </c:ser>
        <c:ser>
          <c:idx val="1"/>
          <c:order val="1"/>
          <c:tx>
            <c:strRef>
              <c:f>AQMIX!$M$2</c:f>
              <c:strCache>
                <c:ptCount val="1"/>
                <c:pt idx="0">
                  <c:v>Performance Fee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AQMIX!$K$3:$K$12</c:f>
              <c:numCache>
                <c:formatCode>0%</c:formatCode>
                <c:ptCount val="10"/>
                <c:pt idx="0">
                  <c:v>0.05</c:v>
                </c:pt>
                <c:pt idx="1">
                  <c:v>7.5000000000000011E-2</c:v>
                </c:pt>
                <c:pt idx="2">
                  <c:v>0.1</c:v>
                </c:pt>
                <c:pt idx="3">
                  <c:v>0.125</c:v>
                </c:pt>
                <c:pt idx="4">
                  <c:v>0.15</c:v>
                </c:pt>
                <c:pt idx="5">
                  <c:v>0.17499999999999999</c:v>
                </c:pt>
                <c:pt idx="6">
                  <c:v>0.19999999999999998</c:v>
                </c:pt>
                <c:pt idx="7">
                  <c:v>0.22499999999999998</c:v>
                </c:pt>
                <c:pt idx="8">
                  <c:v>0.24999999999999997</c:v>
                </c:pt>
                <c:pt idx="9">
                  <c:v>0.27499999999999997</c:v>
                </c:pt>
              </c:numCache>
            </c:numRef>
          </c:cat>
          <c:val>
            <c:numRef>
              <c:f>AQMIX!$M$3:$M$12</c:f>
              <c:numCache>
                <c:formatCode>0.0%</c:formatCode>
                <c:ptCount val="10"/>
                <c:pt idx="0">
                  <c:v>1.9574999999999999E-2</c:v>
                </c:pt>
                <c:pt idx="1">
                  <c:v>2.6100000000000002E-2</c:v>
                </c:pt>
                <c:pt idx="2">
                  <c:v>3.2625000000000001E-2</c:v>
                </c:pt>
                <c:pt idx="3">
                  <c:v>3.9150000000000004E-2</c:v>
                </c:pt>
                <c:pt idx="4">
                  <c:v>4.5675E-2</c:v>
                </c:pt>
                <c:pt idx="5">
                  <c:v>5.2200000000000003E-2</c:v>
                </c:pt>
                <c:pt idx="6">
                  <c:v>5.8724999999999992E-2</c:v>
                </c:pt>
                <c:pt idx="7">
                  <c:v>6.5249999999999989E-2</c:v>
                </c:pt>
                <c:pt idx="8">
                  <c:v>7.1774999999999978E-2</c:v>
                </c:pt>
                <c:pt idx="9">
                  <c:v>7.8299999999999981E-2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9-5843-A53E-A80813C2A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8056064"/>
        <c:axId val="1848070256"/>
      </c:barChart>
      <c:catAx>
        <c:axId val="184805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erly" panose="02020602040305020204" pitchFamily="18" charset="0"/>
                    <a:ea typeface="Bookerly" panose="02020602040305020204" pitchFamily="18" charset="0"/>
                    <a:cs typeface="Bookerly" panose="02020602040305020204" pitchFamily="18" charset="0"/>
                  </a:defRPr>
                </a:pPr>
                <a:r>
                  <a:rPr lang="en-US"/>
                  <a:t>Volatilidad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erly" panose="02020602040305020204" pitchFamily="18" charset="0"/>
                  <a:ea typeface="Bookerly" panose="02020602040305020204" pitchFamily="18" charset="0"/>
                  <a:cs typeface="Bookerly" panose="02020602040305020204" pitchFamily="18" charset="0"/>
                </a:defRPr>
              </a:pPr>
              <a:endParaRPr lang="en-A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erly" panose="02020602040305020204" pitchFamily="18" charset="0"/>
                <a:ea typeface="Bookerly" panose="02020602040305020204" pitchFamily="18" charset="0"/>
                <a:cs typeface="Bookerly" panose="02020602040305020204" pitchFamily="18" charset="0"/>
              </a:defRPr>
            </a:pPr>
            <a:endParaRPr lang="en-AR"/>
          </a:p>
        </c:txPr>
        <c:crossAx val="1848070256"/>
        <c:crosses val="autoZero"/>
        <c:auto val="1"/>
        <c:lblAlgn val="ctr"/>
        <c:lblOffset val="100"/>
        <c:noMultiLvlLbl val="0"/>
      </c:catAx>
      <c:valAx>
        <c:axId val="1848070256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erly" panose="02020602040305020204" pitchFamily="18" charset="0"/>
                    <a:ea typeface="Bookerly" panose="02020602040305020204" pitchFamily="18" charset="0"/>
                    <a:cs typeface="Bookerly" panose="02020602040305020204" pitchFamily="18" charset="0"/>
                  </a:defRPr>
                </a:pPr>
                <a:r>
                  <a:rPr lang="en-US"/>
                  <a:t>Retorno Neto</a:t>
                </a:r>
                <a:r>
                  <a:rPr lang="en-US" baseline="0"/>
                  <a:t> Anualizado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erly" panose="02020602040305020204" pitchFamily="18" charset="0"/>
                  <a:ea typeface="Bookerly" panose="02020602040305020204" pitchFamily="18" charset="0"/>
                  <a:cs typeface="Bookerly" panose="02020602040305020204" pitchFamily="18" charset="0"/>
                </a:defRPr>
              </a:pPr>
              <a:endParaRPr lang="en-A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erly" panose="02020602040305020204" pitchFamily="18" charset="0"/>
                <a:ea typeface="Bookerly" panose="02020602040305020204" pitchFamily="18" charset="0"/>
                <a:cs typeface="Bookerly" panose="02020602040305020204" pitchFamily="18" charset="0"/>
              </a:defRPr>
            </a:pPr>
            <a:endParaRPr lang="en-AR"/>
          </a:p>
        </c:txPr>
        <c:crossAx val="1848056064"/>
        <c:crosses val="autoZero"/>
        <c:crossBetween val="between"/>
        <c:majorUnit val="2.5000000000000005E-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erly" panose="02020602040305020204" pitchFamily="18" charset="0"/>
                <a:ea typeface="Bookerly" panose="02020602040305020204" pitchFamily="18" charset="0"/>
                <a:cs typeface="Bookerly" panose="02020602040305020204" pitchFamily="18" charset="0"/>
              </a:defRPr>
            </a:pPr>
            <a:endParaRPr lang="en-A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Bookerly" panose="02020602040305020204" pitchFamily="18" charset="0"/>
          <a:ea typeface="Bookerly" panose="02020602040305020204" pitchFamily="18" charset="0"/>
          <a:cs typeface="Bookerly" panose="02020602040305020204" pitchFamily="18" charset="0"/>
        </a:defRPr>
      </a:pPr>
      <a:endParaRPr lang="en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596900</xdr:colOff>
      <xdr:row>15</xdr:row>
      <xdr:rowOff>25400</xdr:rowOff>
    </xdr:from>
    <xdr:to>
      <xdr:col>10</xdr:col>
      <xdr:colOff>330200</xdr:colOff>
      <xdr:row>28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102A61-5503-994E-8FD8-970DFCCED7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254000</xdr:colOff>
      <xdr:row>6</xdr:row>
      <xdr:rowOff>177800</xdr:rowOff>
    </xdr:from>
    <xdr:to>
      <xdr:col>19</xdr:col>
      <xdr:colOff>177800</xdr:colOff>
      <xdr:row>36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3A3B47-F266-EF4F-90B6-CE7D28C10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215900</xdr:colOff>
      <xdr:row>17</xdr:row>
      <xdr:rowOff>12700</xdr:rowOff>
    </xdr:from>
    <xdr:to>
      <xdr:col>10</xdr:col>
      <xdr:colOff>177800</xdr:colOff>
      <xdr:row>22</xdr:row>
      <xdr:rowOff>88900</xdr:rowOff>
    </xdr:to>
    <xdr:sp macro="" textlink="">
      <xdr:nvSpPr>
        <xdr:cNvPr id="4" name="Down Arrow 3">
          <a:extLst>
            <a:ext uri="{FF2B5EF4-FFF2-40B4-BE49-F238E27FC236}">
              <a16:creationId xmlns:a16="http://schemas.microsoft.com/office/drawing/2014/main" id="{88C3412B-0257-8641-B0B5-E658882AFA44}"/>
            </a:ext>
          </a:extLst>
        </xdr:cNvPr>
        <xdr:cNvSpPr/>
      </xdr:nvSpPr>
      <xdr:spPr>
        <a:xfrm>
          <a:off x="7531100" y="3467100"/>
          <a:ext cx="787400" cy="1092200"/>
        </a:xfrm>
        <a:prstGeom prst="downArrow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100">
              <a:latin typeface="Bookerly" panose="02020602040305020204" pitchFamily="18" charset="0"/>
              <a:ea typeface="Bookerly" panose="02020602040305020204" pitchFamily="18" charset="0"/>
              <a:cs typeface="Bookerly" panose="02020602040305020204" pitchFamily="18" charset="0"/>
            </a:rPr>
            <a:t>PIMCO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596900</xdr:colOff>
      <xdr:row>15</xdr:row>
      <xdr:rowOff>25400</xdr:rowOff>
    </xdr:from>
    <xdr:to>
      <xdr:col>10</xdr:col>
      <xdr:colOff>330200</xdr:colOff>
      <xdr:row>28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3C2B0B-97E8-EC4C-B610-237F8071B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254000</xdr:colOff>
      <xdr:row>6</xdr:row>
      <xdr:rowOff>177800</xdr:rowOff>
    </xdr:from>
    <xdr:to>
      <xdr:col>19</xdr:col>
      <xdr:colOff>177800</xdr:colOff>
      <xdr:row>36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5A9DBF-2D85-5C49-A5CB-B7B57B3A0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50800</xdr:colOff>
      <xdr:row>12</xdr:row>
      <xdr:rowOff>88900</xdr:rowOff>
    </xdr:from>
    <xdr:to>
      <xdr:col>12</xdr:col>
      <xdr:colOff>12700</xdr:colOff>
      <xdr:row>17</xdr:row>
      <xdr:rowOff>165100</xdr:rowOff>
    </xdr:to>
    <xdr:sp macro="" textlink="">
      <xdr:nvSpPr>
        <xdr:cNvPr id="4" name="Down Arrow 3">
          <a:extLst>
            <a:ext uri="{FF2B5EF4-FFF2-40B4-BE49-F238E27FC236}">
              <a16:creationId xmlns:a16="http://schemas.microsoft.com/office/drawing/2014/main" id="{B345BB16-8A1B-4142-BB42-9F064DB12306}"/>
            </a:ext>
          </a:extLst>
        </xdr:cNvPr>
        <xdr:cNvSpPr/>
      </xdr:nvSpPr>
      <xdr:spPr>
        <a:xfrm>
          <a:off x="9017000" y="2527300"/>
          <a:ext cx="787400" cy="1092200"/>
        </a:xfrm>
        <a:prstGeom prst="down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100">
              <a:latin typeface="Bookerly" panose="02020602040305020204" pitchFamily="18" charset="0"/>
              <a:ea typeface="Bookerly" panose="02020602040305020204" pitchFamily="18" charset="0"/>
              <a:cs typeface="Bookerly" panose="02020602040305020204" pitchFamily="18" charset="0"/>
            </a:rPr>
            <a:t>Chesapeake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596900</xdr:colOff>
      <xdr:row>15</xdr:row>
      <xdr:rowOff>25400</xdr:rowOff>
    </xdr:from>
    <xdr:to>
      <xdr:col>10</xdr:col>
      <xdr:colOff>330200</xdr:colOff>
      <xdr:row>28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598BD8-B36C-4544-9697-85769A38D6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254000</xdr:colOff>
      <xdr:row>6</xdr:row>
      <xdr:rowOff>177800</xdr:rowOff>
    </xdr:from>
    <xdr:to>
      <xdr:col>19</xdr:col>
      <xdr:colOff>177800</xdr:colOff>
      <xdr:row>36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9E7F59-0DAC-604A-90E5-5DE1C1D1D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736600</xdr:colOff>
      <xdr:row>16</xdr:row>
      <xdr:rowOff>190500</xdr:rowOff>
    </xdr:from>
    <xdr:to>
      <xdr:col>9</xdr:col>
      <xdr:colOff>698500</xdr:colOff>
      <xdr:row>22</xdr:row>
      <xdr:rowOff>63500</xdr:rowOff>
    </xdr:to>
    <xdr:sp macro="" textlink="">
      <xdr:nvSpPr>
        <xdr:cNvPr id="5" name="Down Arrow 4">
          <a:extLst>
            <a:ext uri="{FF2B5EF4-FFF2-40B4-BE49-F238E27FC236}">
              <a16:creationId xmlns:a16="http://schemas.microsoft.com/office/drawing/2014/main" id="{70B8D171-5943-672C-7E9E-1B9E9590679B}"/>
            </a:ext>
          </a:extLst>
        </xdr:cNvPr>
        <xdr:cNvSpPr/>
      </xdr:nvSpPr>
      <xdr:spPr>
        <a:xfrm>
          <a:off x="7226300" y="3441700"/>
          <a:ext cx="787400" cy="10922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1100">
              <a:latin typeface="Bookerly" panose="02020602040305020204" pitchFamily="18" charset="0"/>
              <a:ea typeface="Bookerly" panose="02020602040305020204" pitchFamily="18" charset="0"/>
              <a:cs typeface="Bookerly" panose="02020602040305020204" pitchFamily="18" charset="0"/>
            </a:rPr>
            <a:t>AQR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85FB2-F4F5-124C-BAE0-8F574778C02C}">
  <dimension ref="B1:Q14"/>
  <sheetViews>
    <sheetView workbookViewId="0">
      <selection activeCell="C6" sqref="C6"/>
    </sheetView>
  </sheetViews>
  <sheetFormatPr baseColWidth="10" defaultRowHeight="16" x14ac:dyDescent="0.2"/>
  <cols>
    <col min="2" max="2" width="10" bestFit="1" customWidth="1"/>
    <col min="3" max="3" width="15.6640625" bestFit="1" customWidth="1"/>
    <col min="4" max="4" width="6.83203125" bestFit="1" customWidth="1"/>
    <col min="5" max="5" width="12.1640625" bestFit="1" customWidth="1"/>
    <col min="6" max="6" width="12.6640625" bestFit="1" customWidth="1"/>
    <col min="7" max="7" width="6.1640625" bestFit="1" customWidth="1"/>
    <col min="12" max="13" width="10.83203125" style="7"/>
  </cols>
  <sheetData>
    <row r="1" spans="2:17" x14ac:dyDescent="0.2">
      <c r="B1" t="s">
        <v>7</v>
      </c>
      <c r="G1" t="s">
        <v>11</v>
      </c>
      <c r="L1" s="7" t="s">
        <v>12</v>
      </c>
    </row>
    <row r="2" spans="2:17" x14ac:dyDescent="0.2">
      <c r="B2" t="s">
        <v>3</v>
      </c>
      <c r="C2" t="s">
        <v>1</v>
      </c>
      <c r="D2" t="s">
        <v>2</v>
      </c>
      <c r="E2" t="s">
        <v>0</v>
      </c>
      <c r="F2" t="s">
        <v>4</v>
      </c>
      <c r="G2" t="str">
        <f>C2</f>
        <v>Management Fee</v>
      </c>
      <c r="I2" t="s">
        <v>5</v>
      </c>
      <c r="J2" t="s">
        <v>6</v>
      </c>
      <c r="L2" s="7" t="s">
        <v>7</v>
      </c>
      <c r="M2" s="7" t="s">
        <v>8</v>
      </c>
      <c r="N2" t="s">
        <v>9</v>
      </c>
      <c r="O2" t="s">
        <v>10</v>
      </c>
      <c r="Q2" t="str">
        <f>" @ Sharpe de "&amp;new_sharpe&amp;" y Performance de "&amp;+TEXT(I3,"##%")</f>
        <v xml:space="preserve"> @ Sharpe de 0.4 y Performance de 13%</v>
      </c>
    </row>
    <row r="3" spans="2:17" x14ac:dyDescent="0.2">
      <c r="B3" s="1">
        <v>0.05</v>
      </c>
      <c r="C3" s="2">
        <v>1.4999999999999999E-2</v>
      </c>
      <c r="D3">
        <v>0.6</v>
      </c>
      <c r="E3">
        <f>D3*B3</f>
        <v>0.03</v>
      </c>
      <c r="F3" s="4">
        <f>E3+C3</f>
        <v>4.4999999999999998E-2</v>
      </c>
      <c r="G3" s="4">
        <v>5.0000000000000001E-3</v>
      </c>
      <c r="H3" s="4">
        <f>F3-G3</f>
        <v>0.04</v>
      </c>
      <c r="I3" s="1">
        <v>0.13</v>
      </c>
      <c r="J3" s="5">
        <f>H3*(1-I3)</f>
        <v>3.4799999999999998E-2</v>
      </c>
      <c r="K3" s="1">
        <f>B3</f>
        <v>0.05</v>
      </c>
      <c r="L3" s="7">
        <f>E3</f>
        <v>0.03</v>
      </c>
      <c r="M3" s="7">
        <f>J3</f>
        <v>3.4799999999999998E-2</v>
      </c>
      <c r="N3" s="1">
        <f>M3-L3</f>
        <v>4.7999999999999987E-3</v>
      </c>
      <c r="O3" s="5">
        <f>Q3-L3</f>
        <v>-1.2599999999999997E-2</v>
      </c>
      <c r="P3">
        <f t="shared" ref="P3:P12" si="0">B3*new_sharpe</f>
        <v>2.0000000000000004E-2</v>
      </c>
      <c r="Q3" s="5">
        <f>P3*(1-I3)</f>
        <v>1.7400000000000002E-2</v>
      </c>
    </row>
    <row r="4" spans="2:17" x14ac:dyDescent="0.2">
      <c r="B4" s="3">
        <f>B3+2.5%</f>
        <v>7.5000000000000011E-2</v>
      </c>
      <c r="C4" s="2">
        <f>C3</f>
        <v>1.4999999999999999E-2</v>
      </c>
      <c r="D4">
        <f>D3</f>
        <v>0.6</v>
      </c>
      <c r="E4">
        <f t="shared" ref="E4:E12" si="1">D4*B4</f>
        <v>4.5000000000000005E-2</v>
      </c>
      <c r="F4" s="4">
        <f t="shared" ref="F4:F12" si="2">E4+C4</f>
        <v>6.0000000000000005E-2</v>
      </c>
      <c r="G4" s="4">
        <f>G3</f>
        <v>5.0000000000000001E-3</v>
      </c>
      <c r="H4" s="4">
        <f t="shared" ref="H4:H12" si="3">F4-G4</f>
        <v>5.5000000000000007E-2</v>
      </c>
      <c r="I4" s="1">
        <v>0.13</v>
      </c>
      <c r="J4" s="5">
        <f t="shared" ref="J4:J12" si="4">H4*(1-I4)</f>
        <v>4.7850000000000004E-2</v>
      </c>
      <c r="K4" s="1">
        <f t="shared" ref="K4:K12" si="5">B4</f>
        <v>7.5000000000000011E-2</v>
      </c>
      <c r="L4" s="7">
        <f t="shared" ref="L4:L12" si="6">E4</f>
        <v>4.5000000000000005E-2</v>
      </c>
      <c r="M4" s="7">
        <f t="shared" ref="M4:M12" si="7">J4</f>
        <v>4.7850000000000004E-2</v>
      </c>
      <c r="N4" s="1">
        <f t="shared" ref="N4:N12" si="8">M4-L4</f>
        <v>2.8499999999999984E-3</v>
      </c>
      <c r="O4" s="5">
        <f t="shared" ref="O4:O12" si="9">Q4-L4</f>
        <v>-1.89E-2</v>
      </c>
      <c r="P4">
        <f t="shared" si="0"/>
        <v>3.0000000000000006E-2</v>
      </c>
      <c r="Q4" s="5">
        <f t="shared" ref="Q4:Q12" si="10">P4*(1-I4)</f>
        <v>2.6100000000000005E-2</v>
      </c>
    </row>
    <row r="5" spans="2:17" x14ac:dyDescent="0.2">
      <c r="B5" s="3">
        <f t="shared" ref="B5:B11" si="11">B4+2.5%</f>
        <v>0.1</v>
      </c>
      <c r="C5" s="2">
        <f t="shared" ref="C5:D12" si="12">C4</f>
        <v>1.4999999999999999E-2</v>
      </c>
      <c r="D5">
        <f t="shared" si="12"/>
        <v>0.6</v>
      </c>
      <c r="E5">
        <f t="shared" si="1"/>
        <v>0.06</v>
      </c>
      <c r="F5" s="4">
        <f t="shared" si="2"/>
        <v>7.4999999999999997E-2</v>
      </c>
      <c r="G5" s="4">
        <f t="shared" ref="G5:G12" si="13">G4</f>
        <v>5.0000000000000001E-3</v>
      </c>
      <c r="H5" s="4">
        <f t="shared" si="3"/>
        <v>6.9999999999999993E-2</v>
      </c>
      <c r="I5" s="1">
        <v>0.13</v>
      </c>
      <c r="J5" s="5">
        <f t="shared" si="4"/>
        <v>6.0899999999999996E-2</v>
      </c>
      <c r="K5" s="1">
        <f t="shared" si="5"/>
        <v>0.1</v>
      </c>
      <c r="L5" s="7">
        <f t="shared" si="6"/>
        <v>0.06</v>
      </c>
      <c r="M5" s="7">
        <f t="shared" si="7"/>
        <v>6.0899999999999996E-2</v>
      </c>
      <c r="N5" s="1">
        <f t="shared" si="8"/>
        <v>8.9999999999999802E-4</v>
      </c>
      <c r="O5" s="5">
        <f t="shared" si="9"/>
        <v>-2.5199999999999993E-2</v>
      </c>
      <c r="P5">
        <f t="shared" si="0"/>
        <v>4.0000000000000008E-2</v>
      </c>
      <c r="Q5" s="5">
        <f t="shared" si="10"/>
        <v>3.4800000000000005E-2</v>
      </c>
    </row>
    <row r="6" spans="2:17" x14ac:dyDescent="0.2">
      <c r="B6" s="3">
        <f t="shared" si="11"/>
        <v>0.125</v>
      </c>
      <c r="C6" s="2">
        <f t="shared" si="12"/>
        <v>1.4999999999999999E-2</v>
      </c>
      <c r="D6">
        <f t="shared" si="12"/>
        <v>0.6</v>
      </c>
      <c r="E6">
        <f t="shared" si="1"/>
        <v>7.4999999999999997E-2</v>
      </c>
      <c r="F6" s="4">
        <f t="shared" si="2"/>
        <v>0.09</v>
      </c>
      <c r="G6" s="4">
        <f t="shared" si="13"/>
        <v>5.0000000000000001E-3</v>
      </c>
      <c r="H6" s="4">
        <f t="shared" si="3"/>
        <v>8.4999999999999992E-2</v>
      </c>
      <c r="I6" s="1">
        <v>0.13</v>
      </c>
      <c r="J6" s="5">
        <f t="shared" si="4"/>
        <v>7.3949999999999988E-2</v>
      </c>
      <c r="K6" s="1">
        <f t="shared" si="5"/>
        <v>0.125</v>
      </c>
      <c r="L6" s="7">
        <f t="shared" si="6"/>
        <v>7.4999999999999997E-2</v>
      </c>
      <c r="M6" s="7">
        <f t="shared" si="7"/>
        <v>7.3949999999999988E-2</v>
      </c>
      <c r="N6" s="1">
        <f t="shared" si="8"/>
        <v>-1.0500000000000093E-3</v>
      </c>
      <c r="O6" s="5">
        <f t="shared" si="9"/>
        <v>-3.1499999999999993E-2</v>
      </c>
      <c r="P6">
        <f t="shared" si="0"/>
        <v>0.05</v>
      </c>
      <c r="Q6" s="5">
        <f t="shared" si="10"/>
        <v>4.3500000000000004E-2</v>
      </c>
    </row>
    <row r="7" spans="2:17" x14ac:dyDescent="0.2">
      <c r="B7" s="3">
        <f t="shared" si="11"/>
        <v>0.15</v>
      </c>
      <c r="C7" s="2">
        <f t="shared" si="12"/>
        <v>1.4999999999999999E-2</v>
      </c>
      <c r="D7">
        <f t="shared" si="12"/>
        <v>0.6</v>
      </c>
      <c r="E7">
        <f t="shared" si="1"/>
        <v>0.09</v>
      </c>
      <c r="F7" s="4">
        <f t="shared" si="2"/>
        <v>0.105</v>
      </c>
      <c r="G7" s="4">
        <f t="shared" si="13"/>
        <v>5.0000000000000001E-3</v>
      </c>
      <c r="H7" s="4">
        <f t="shared" si="3"/>
        <v>9.9999999999999992E-2</v>
      </c>
      <c r="I7" s="1">
        <v>0.13</v>
      </c>
      <c r="J7" s="5">
        <f t="shared" si="4"/>
        <v>8.6999999999999994E-2</v>
      </c>
      <c r="K7" s="1">
        <f t="shared" si="5"/>
        <v>0.15</v>
      </c>
      <c r="L7" s="7">
        <f t="shared" si="6"/>
        <v>0.09</v>
      </c>
      <c r="M7" s="7">
        <f t="shared" si="7"/>
        <v>8.6999999999999994E-2</v>
      </c>
      <c r="N7" s="1">
        <f t="shared" si="8"/>
        <v>-3.0000000000000027E-3</v>
      </c>
      <c r="O7" s="5">
        <f t="shared" si="9"/>
        <v>-3.78E-2</v>
      </c>
      <c r="P7">
        <f t="shared" si="0"/>
        <v>0.06</v>
      </c>
      <c r="Q7" s="5">
        <f t="shared" si="10"/>
        <v>5.2199999999999996E-2</v>
      </c>
    </row>
    <row r="8" spans="2:17" x14ac:dyDescent="0.2">
      <c r="B8" s="3">
        <f t="shared" si="11"/>
        <v>0.17499999999999999</v>
      </c>
      <c r="C8" s="2">
        <f t="shared" si="12"/>
        <v>1.4999999999999999E-2</v>
      </c>
      <c r="D8">
        <f t="shared" si="12"/>
        <v>0.6</v>
      </c>
      <c r="E8">
        <f t="shared" si="1"/>
        <v>0.105</v>
      </c>
      <c r="F8" s="4">
        <f t="shared" si="2"/>
        <v>0.12</v>
      </c>
      <c r="G8" s="4">
        <f t="shared" si="13"/>
        <v>5.0000000000000001E-3</v>
      </c>
      <c r="H8" s="4">
        <f t="shared" si="3"/>
        <v>0.11499999999999999</v>
      </c>
      <c r="I8" s="1">
        <v>0.13</v>
      </c>
      <c r="J8" s="5">
        <f t="shared" si="4"/>
        <v>0.10004999999999999</v>
      </c>
      <c r="K8" s="1">
        <f t="shared" si="5"/>
        <v>0.17499999999999999</v>
      </c>
      <c r="L8" s="7">
        <f t="shared" si="6"/>
        <v>0.105</v>
      </c>
      <c r="M8" s="7">
        <f t="shared" si="7"/>
        <v>0.10004999999999999</v>
      </c>
      <c r="N8" s="1">
        <f t="shared" si="8"/>
        <v>-4.9500000000000099E-3</v>
      </c>
      <c r="O8" s="5">
        <f t="shared" si="9"/>
        <v>-4.41E-2</v>
      </c>
      <c r="P8">
        <f t="shared" si="0"/>
        <v>6.9999999999999993E-2</v>
      </c>
      <c r="Q8" s="5">
        <f t="shared" si="10"/>
        <v>6.0899999999999996E-2</v>
      </c>
    </row>
    <row r="9" spans="2:17" x14ac:dyDescent="0.2">
      <c r="B9" s="3">
        <f t="shared" si="11"/>
        <v>0.19999999999999998</v>
      </c>
      <c r="C9" s="2">
        <f t="shared" si="12"/>
        <v>1.4999999999999999E-2</v>
      </c>
      <c r="D9">
        <f t="shared" si="12"/>
        <v>0.6</v>
      </c>
      <c r="E9">
        <f t="shared" si="1"/>
        <v>0.11999999999999998</v>
      </c>
      <c r="F9" s="4">
        <f t="shared" si="2"/>
        <v>0.13499999999999998</v>
      </c>
      <c r="G9" s="4">
        <f t="shared" si="13"/>
        <v>5.0000000000000001E-3</v>
      </c>
      <c r="H9" s="4">
        <f t="shared" si="3"/>
        <v>0.12999999999999998</v>
      </c>
      <c r="I9" s="1">
        <v>0.13</v>
      </c>
      <c r="J9" s="5">
        <f t="shared" si="4"/>
        <v>0.11309999999999998</v>
      </c>
      <c r="K9" s="1">
        <f t="shared" si="5"/>
        <v>0.19999999999999998</v>
      </c>
      <c r="L9" s="7">
        <f t="shared" si="6"/>
        <v>0.11999999999999998</v>
      </c>
      <c r="M9" s="7">
        <f t="shared" si="7"/>
        <v>0.11309999999999998</v>
      </c>
      <c r="N9" s="1">
        <f t="shared" si="8"/>
        <v>-6.9000000000000034E-3</v>
      </c>
      <c r="O9" s="5">
        <f t="shared" si="9"/>
        <v>-5.0399999999999986E-2</v>
      </c>
      <c r="P9">
        <f t="shared" si="0"/>
        <v>0.08</v>
      </c>
      <c r="Q9" s="5">
        <f t="shared" si="10"/>
        <v>6.9599999999999995E-2</v>
      </c>
    </row>
    <row r="10" spans="2:17" x14ac:dyDescent="0.2">
      <c r="B10" s="3">
        <f t="shared" si="11"/>
        <v>0.22499999999999998</v>
      </c>
      <c r="C10" s="2">
        <f t="shared" si="12"/>
        <v>1.4999999999999999E-2</v>
      </c>
      <c r="D10">
        <f t="shared" si="12"/>
        <v>0.6</v>
      </c>
      <c r="E10">
        <f t="shared" si="1"/>
        <v>0.13499999999999998</v>
      </c>
      <c r="F10" s="4">
        <f t="shared" si="2"/>
        <v>0.14999999999999997</v>
      </c>
      <c r="G10" s="4">
        <f t="shared" si="13"/>
        <v>5.0000000000000001E-3</v>
      </c>
      <c r="H10" s="4">
        <f t="shared" si="3"/>
        <v>0.14499999999999996</v>
      </c>
      <c r="I10" s="1">
        <v>0.13</v>
      </c>
      <c r="J10" s="5">
        <f t="shared" si="4"/>
        <v>0.12614999999999996</v>
      </c>
      <c r="K10" s="1">
        <f t="shared" si="5"/>
        <v>0.22499999999999998</v>
      </c>
      <c r="L10" s="7">
        <f t="shared" si="6"/>
        <v>0.13499999999999998</v>
      </c>
      <c r="M10" s="7">
        <f t="shared" si="7"/>
        <v>0.12614999999999996</v>
      </c>
      <c r="N10" s="1">
        <f t="shared" si="8"/>
        <v>-8.8500000000000245E-3</v>
      </c>
      <c r="O10" s="5">
        <f t="shared" si="9"/>
        <v>-5.6699999999999987E-2</v>
      </c>
      <c r="P10">
        <f t="shared" si="0"/>
        <v>0.09</v>
      </c>
      <c r="Q10" s="5">
        <f t="shared" si="10"/>
        <v>7.8299999999999995E-2</v>
      </c>
    </row>
    <row r="11" spans="2:17" x14ac:dyDescent="0.2">
      <c r="B11" s="3">
        <f t="shared" si="11"/>
        <v>0.24999999999999997</v>
      </c>
      <c r="C11" s="2">
        <f t="shared" si="12"/>
        <v>1.4999999999999999E-2</v>
      </c>
      <c r="D11">
        <f t="shared" si="12"/>
        <v>0.6</v>
      </c>
      <c r="E11">
        <f t="shared" si="1"/>
        <v>0.14999999999999997</v>
      </c>
      <c r="F11" s="4">
        <f t="shared" si="2"/>
        <v>0.16499999999999998</v>
      </c>
      <c r="G11" s="4">
        <f t="shared" si="13"/>
        <v>5.0000000000000001E-3</v>
      </c>
      <c r="H11" s="4">
        <f t="shared" si="3"/>
        <v>0.15999999999999998</v>
      </c>
      <c r="I11" s="1">
        <v>0.13</v>
      </c>
      <c r="J11" s="5">
        <f t="shared" si="4"/>
        <v>0.13919999999999999</v>
      </c>
      <c r="K11" s="1">
        <f t="shared" si="5"/>
        <v>0.24999999999999997</v>
      </c>
      <c r="L11" s="7">
        <f t="shared" si="6"/>
        <v>0.14999999999999997</v>
      </c>
      <c r="M11" s="7">
        <f t="shared" si="7"/>
        <v>0.13919999999999999</v>
      </c>
      <c r="N11" s="1">
        <f t="shared" si="8"/>
        <v>-1.0799999999999976E-2</v>
      </c>
      <c r="O11" s="5">
        <f t="shared" si="9"/>
        <v>-6.2999999999999973E-2</v>
      </c>
      <c r="P11">
        <f t="shared" si="0"/>
        <v>9.9999999999999992E-2</v>
      </c>
      <c r="Q11" s="5">
        <f t="shared" si="10"/>
        <v>8.6999999999999994E-2</v>
      </c>
    </row>
    <row r="12" spans="2:17" x14ac:dyDescent="0.2">
      <c r="B12" s="3">
        <f>B11+2.5%</f>
        <v>0.27499999999999997</v>
      </c>
      <c r="C12" s="2">
        <f t="shared" si="12"/>
        <v>1.4999999999999999E-2</v>
      </c>
      <c r="D12">
        <f t="shared" si="12"/>
        <v>0.6</v>
      </c>
      <c r="E12">
        <f t="shared" si="1"/>
        <v>0.16499999999999998</v>
      </c>
      <c r="F12" s="4">
        <f t="shared" si="2"/>
        <v>0.18</v>
      </c>
      <c r="G12" s="4">
        <f t="shared" si="13"/>
        <v>5.0000000000000001E-3</v>
      </c>
      <c r="H12" s="4">
        <f t="shared" si="3"/>
        <v>0.17499999999999999</v>
      </c>
      <c r="I12" s="1">
        <v>0.13</v>
      </c>
      <c r="J12" s="5">
        <f t="shared" si="4"/>
        <v>0.15225</v>
      </c>
      <c r="K12" s="1">
        <f t="shared" si="5"/>
        <v>0.27499999999999997</v>
      </c>
      <c r="L12" s="7">
        <f t="shared" si="6"/>
        <v>0.16499999999999998</v>
      </c>
      <c r="M12" s="7">
        <f t="shared" si="7"/>
        <v>0.15225</v>
      </c>
      <c r="N12" s="1">
        <f t="shared" si="8"/>
        <v>-1.2749999999999984E-2</v>
      </c>
      <c r="O12" s="5">
        <f t="shared" si="9"/>
        <v>-6.9299999999999987E-2</v>
      </c>
      <c r="P12">
        <f t="shared" si="0"/>
        <v>0.10999999999999999</v>
      </c>
      <c r="Q12" s="5">
        <f t="shared" si="10"/>
        <v>9.5699999999999993E-2</v>
      </c>
    </row>
    <row r="14" spans="2:17" x14ac:dyDescent="0.2">
      <c r="C14" s="6">
        <v>0.4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36CB7-AE2F-424C-B896-E103D3F4D896}">
  <dimension ref="B1:Q14"/>
  <sheetViews>
    <sheetView workbookViewId="0">
      <selection activeCell="J2" sqref="J2"/>
    </sheetView>
  </sheetViews>
  <sheetFormatPr baseColWidth="10" defaultRowHeight="16" x14ac:dyDescent="0.2"/>
  <cols>
    <col min="2" max="2" width="10" bestFit="1" customWidth="1"/>
    <col min="3" max="3" width="15.6640625" bestFit="1" customWidth="1"/>
    <col min="4" max="4" width="6.83203125" bestFit="1" customWidth="1"/>
    <col min="5" max="5" width="12.1640625" bestFit="1" customWidth="1"/>
    <col min="6" max="6" width="12.6640625" bestFit="1" customWidth="1"/>
    <col min="7" max="7" width="6.1640625" bestFit="1" customWidth="1"/>
    <col min="12" max="13" width="10.83203125" style="7"/>
  </cols>
  <sheetData>
    <row r="1" spans="2:17" x14ac:dyDescent="0.2">
      <c r="B1" t="s">
        <v>7</v>
      </c>
      <c r="G1" t="s">
        <v>11</v>
      </c>
      <c r="L1" s="7" t="s">
        <v>12</v>
      </c>
    </row>
    <row r="2" spans="2:17" x14ac:dyDescent="0.2">
      <c r="B2" t="s">
        <v>3</v>
      </c>
      <c r="C2" t="s">
        <v>1</v>
      </c>
      <c r="D2" t="s">
        <v>2</v>
      </c>
      <c r="E2" t="s">
        <v>0</v>
      </c>
      <c r="F2" t="s">
        <v>4</v>
      </c>
      <c r="G2" t="str">
        <f>C2</f>
        <v>Management Fee</v>
      </c>
      <c r="I2" t="s">
        <v>5</v>
      </c>
      <c r="J2" t="s">
        <v>6</v>
      </c>
      <c r="L2" s="7" t="s">
        <v>7</v>
      </c>
      <c r="M2" s="7" t="s">
        <v>8</v>
      </c>
      <c r="N2" t="s">
        <v>9</v>
      </c>
      <c r="O2" t="s">
        <v>10</v>
      </c>
      <c r="Q2" t="str">
        <f>" @ Sharpe de "&amp;new_sharpe&amp;" y Performance de "&amp;+TEXT(I3,"##%")</f>
        <v xml:space="preserve"> @ Sharpe de 0.4 y Performance de 13%</v>
      </c>
    </row>
    <row r="3" spans="2:17" x14ac:dyDescent="0.2">
      <c r="B3" s="1">
        <v>0.05</v>
      </c>
      <c r="C3" s="2">
        <v>0.02</v>
      </c>
      <c r="D3">
        <v>0.5</v>
      </c>
      <c r="E3">
        <f>D3*B3</f>
        <v>2.5000000000000001E-2</v>
      </c>
      <c r="F3" s="4">
        <f>E3+C3</f>
        <v>4.4999999999999998E-2</v>
      </c>
      <c r="G3" s="4">
        <v>5.0000000000000001E-3</v>
      </c>
      <c r="H3" s="4">
        <f>F3-G3</f>
        <v>0.04</v>
      </c>
      <c r="I3" s="1">
        <v>0.13</v>
      </c>
      <c r="J3" s="5">
        <f>H3*(1-I3)</f>
        <v>3.4799999999999998E-2</v>
      </c>
      <c r="K3" s="1">
        <f>B3</f>
        <v>0.05</v>
      </c>
      <c r="L3" s="7">
        <f>E3</f>
        <v>2.5000000000000001E-2</v>
      </c>
      <c r="M3" s="7">
        <f>J3</f>
        <v>3.4799999999999998E-2</v>
      </c>
      <c r="N3" s="1">
        <f>M3-L3</f>
        <v>9.7999999999999962E-3</v>
      </c>
      <c r="O3" s="5">
        <f>Q3-L3</f>
        <v>-7.5999999999999991E-3</v>
      </c>
      <c r="P3">
        <f t="shared" ref="P3:P12" si="0">B3*new_sharpe</f>
        <v>2.0000000000000004E-2</v>
      </c>
      <c r="Q3" s="5">
        <f>P3*(1-I3)</f>
        <v>1.7400000000000002E-2</v>
      </c>
    </row>
    <row r="4" spans="2:17" x14ac:dyDescent="0.2">
      <c r="B4" s="3">
        <f>B3+2.5%</f>
        <v>7.5000000000000011E-2</v>
      </c>
      <c r="C4" s="2">
        <f>C3</f>
        <v>0.02</v>
      </c>
      <c r="D4">
        <f>D3</f>
        <v>0.5</v>
      </c>
      <c r="E4">
        <f t="shared" ref="E4:E12" si="1">D4*B4</f>
        <v>3.7500000000000006E-2</v>
      </c>
      <c r="F4" s="4">
        <f t="shared" ref="F4:F12" si="2">E4+C4</f>
        <v>5.7500000000000009E-2</v>
      </c>
      <c r="G4" s="4">
        <f>G3</f>
        <v>5.0000000000000001E-3</v>
      </c>
      <c r="H4" s="4">
        <f t="shared" ref="H4:H12" si="3">F4-G4</f>
        <v>5.2500000000000012E-2</v>
      </c>
      <c r="I4" s="1">
        <v>0.13</v>
      </c>
      <c r="J4" s="5">
        <f t="shared" ref="J4:J12" si="4">H4*(1-I4)</f>
        <v>4.5675000000000007E-2</v>
      </c>
      <c r="K4" s="1">
        <f t="shared" ref="K4:K12" si="5">B4</f>
        <v>7.5000000000000011E-2</v>
      </c>
      <c r="L4" s="7">
        <f t="shared" ref="L4:L12" si="6">E4</f>
        <v>3.7500000000000006E-2</v>
      </c>
      <c r="M4" s="7">
        <f t="shared" ref="M4:M12" si="7">J4</f>
        <v>4.5675000000000007E-2</v>
      </c>
      <c r="N4" s="1">
        <f t="shared" ref="N4:N12" si="8">M4-L4</f>
        <v>8.1750000000000017E-3</v>
      </c>
      <c r="O4" s="5">
        <f t="shared" ref="O4:O12" si="9">Q4-L4</f>
        <v>-1.14E-2</v>
      </c>
      <c r="P4">
        <f t="shared" si="0"/>
        <v>3.0000000000000006E-2</v>
      </c>
      <c r="Q4" s="5">
        <f t="shared" ref="Q4:Q12" si="10">P4*(1-I4)</f>
        <v>2.6100000000000005E-2</v>
      </c>
    </row>
    <row r="5" spans="2:17" x14ac:dyDescent="0.2">
      <c r="B5" s="3">
        <f t="shared" ref="B5:B11" si="11">B4+2.5%</f>
        <v>0.1</v>
      </c>
      <c r="C5" s="2">
        <f t="shared" ref="C5:D12" si="12">C4</f>
        <v>0.02</v>
      </c>
      <c r="D5">
        <f t="shared" si="12"/>
        <v>0.5</v>
      </c>
      <c r="E5">
        <f t="shared" si="1"/>
        <v>0.05</v>
      </c>
      <c r="F5" s="4">
        <f t="shared" si="2"/>
        <v>7.0000000000000007E-2</v>
      </c>
      <c r="G5" s="4">
        <f t="shared" ref="G5:G12" si="13">G4</f>
        <v>5.0000000000000001E-3</v>
      </c>
      <c r="H5" s="4">
        <f t="shared" si="3"/>
        <v>6.5000000000000002E-2</v>
      </c>
      <c r="I5" s="1">
        <v>0.13</v>
      </c>
      <c r="J5" s="5">
        <f t="shared" si="4"/>
        <v>5.6550000000000003E-2</v>
      </c>
      <c r="K5" s="1">
        <f t="shared" si="5"/>
        <v>0.1</v>
      </c>
      <c r="L5" s="7">
        <f t="shared" si="6"/>
        <v>0.05</v>
      </c>
      <c r="M5" s="7">
        <f t="shared" si="7"/>
        <v>5.6550000000000003E-2</v>
      </c>
      <c r="N5" s="1">
        <f t="shared" si="8"/>
        <v>6.5500000000000003E-3</v>
      </c>
      <c r="O5" s="5">
        <f t="shared" si="9"/>
        <v>-1.5199999999999998E-2</v>
      </c>
      <c r="P5">
        <f t="shared" si="0"/>
        <v>4.0000000000000008E-2</v>
      </c>
      <c r="Q5" s="5">
        <f t="shared" si="10"/>
        <v>3.4800000000000005E-2</v>
      </c>
    </row>
    <row r="6" spans="2:17" x14ac:dyDescent="0.2">
      <c r="B6" s="3">
        <f t="shared" si="11"/>
        <v>0.125</v>
      </c>
      <c r="C6" s="2">
        <f t="shared" si="12"/>
        <v>0.02</v>
      </c>
      <c r="D6">
        <f t="shared" si="12"/>
        <v>0.5</v>
      </c>
      <c r="E6">
        <f t="shared" si="1"/>
        <v>6.25E-2</v>
      </c>
      <c r="F6" s="4">
        <f t="shared" si="2"/>
        <v>8.2500000000000004E-2</v>
      </c>
      <c r="G6" s="4">
        <f t="shared" si="13"/>
        <v>5.0000000000000001E-3</v>
      </c>
      <c r="H6" s="4">
        <f t="shared" si="3"/>
        <v>7.7499999999999999E-2</v>
      </c>
      <c r="I6" s="1">
        <v>0.13</v>
      </c>
      <c r="J6" s="5">
        <f t="shared" si="4"/>
        <v>6.7424999999999999E-2</v>
      </c>
      <c r="K6" s="1">
        <f t="shared" si="5"/>
        <v>0.125</v>
      </c>
      <c r="L6" s="7">
        <f t="shared" si="6"/>
        <v>6.25E-2</v>
      </c>
      <c r="M6" s="7">
        <f t="shared" si="7"/>
        <v>6.7424999999999999E-2</v>
      </c>
      <c r="N6" s="1">
        <f t="shared" si="8"/>
        <v>4.9249999999999988E-3</v>
      </c>
      <c r="O6" s="5">
        <f t="shared" si="9"/>
        <v>-1.8999999999999996E-2</v>
      </c>
      <c r="P6">
        <f t="shared" si="0"/>
        <v>0.05</v>
      </c>
      <c r="Q6" s="5">
        <f t="shared" si="10"/>
        <v>4.3500000000000004E-2</v>
      </c>
    </row>
    <row r="7" spans="2:17" x14ac:dyDescent="0.2">
      <c r="B7" s="3">
        <f t="shared" si="11"/>
        <v>0.15</v>
      </c>
      <c r="C7" s="2">
        <f t="shared" si="12"/>
        <v>0.02</v>
      </c>
      <c r="D7">
        <f t="shared" si="12"/>
        <v>0.5</v>
      </c>
      <c r="E7">
        <f t="shared" si="1"/>
        <v>7.4999999999999997E-2</v>
      </c>
      <c r="F7" s="4">
        <f t="shared" si="2"/>
        <v>9.5000000000000001E-2</v>
      </c>
      <c r="G7" s="4">
        <f t="shared" si="13"/>
        <v>5.0000000000000001E-3</v>
      </c>
      <c r="H7" s="4">
        <f t="shared" si="3"/>
        <v>0.09</v>
      </c>
      <c r="I7" s="1">
        <v>0.13</v>
      </c>
      <c r="J7" s="5">
        <f t="shared" si="4"/>
        <v>7.8299999999999995E-2</v>
      </c>
      <c r="K7" s="1">
        <f t="shared" si="5"/>
        <v>0.15</v>
      </c>
      <c r="L7" s="7">
        <f t="shared" si="6"/>
        <v>7.4999999999999997E-2</v>
      </c>
      <c r="M7" s="7">
        <f t="shared" si="7"/>
        <v>7.8299999999999995E-2</v>
      </c>
      <c r="N7" s="1">
        <f t="shared" si="8"/>
        <v>3.2999999999999974E-3</v>
      </c>
      <c r="O7" s="5">
        <f t="shared" si="9"/>
        <v>-2.2800000000000001E-2</v>
      </c>
      <c r="P7">
        <f t="shared" si="0"/>
        <v>0.06</v>
      </c>
      <c r="Q7" s="5">
        <f t="shared" si="10"/>
        <v>5.2199999999999996E-2</v>
      </c>
    </row>
    <row r="8" spans="2:17" x14ac:dyDescent="0.2">
      <c r="B8" s="3">
        <f t="shared" si="11"/>
        <v>0.17499999999999999</v>
      </c>
      <c r="C8" s="2">
        <f t="shared" si="12"/>
        <v>0.02</v>
      </c>
      <c r="D8">
        <f t="shared" si="12"/>
        <v>0.5</v>
      </c>
      <c r="E8">
        <f t="shared" si="1"/>
        <v>8.7499999999999994E-2</v>
      </c>
      <c r="F8" s="4">
        <f t="shared" si="2"/>
        <v>0.1075</v>
      </c>
      <c r="G8" s="4">
        <f t="shared" si="13"/>
        <v>5.0000000000000001E-3</v>
      </c>
      <c r="H8" s="4">
        <f t="shared" si="3"/>
        <v>0.10249999999999999</v>
      </c>
      <c r="I8" s="1">
        <v>0.13</v>
      </c>
      <c r="J8" s="5">
        <f t="shared" si="4"/>
        <v>8.917499999999999E-2</v>
      </c>
      <c r="K8" s="1">
        <f t="shared" si="5"/>
        <v>0.17499999999999999</v>
      </c>
      <c r="L8" s="7">
        <f t="shared" si="6"/>
        <v>8.7499999999999994E-2</v>
      </c>
      <c r="M8" s="7">
        <f t="shared" si="7"/>
        <v>8.917499999999999E-2</v>
      </c>
      <c r="N8" s="1">
        <f t="shared" si="8"/>
        <v>1.6749999999999959E-3</v>
      </c>
      <c r="O8" s="5">
        <f t="shared" si="9"/>
        <v>-2.6599999999999999E-2</v>
      </c>
      <c r="P8">
        <f t="shared" si="0"/>
        <v>6.9999999999999993E-2</v>
      </c>
      <c r="Q8" s="5">
        <f t="shared" si="10"/>
        <v>6.0899999999999996E-2</v>
      </c>
    </row>
    <row r="9" spans="2:17" x14ac:dyDescent="0.2">
      <c r="B9" s="3">
        <f t="shared" si="11"/>
        <v>0.19999999999999998</v>
      </c>
      <c r="C9" s="2">
        <f t="shared" si="12"/>
        <v>0.02</v>
      </c>
      <c r="D9">
        <f t="shared" si="12"/>
        <v>0.5</v>
      </c>
      <c r="E9">
        <f t="shared" si="1"/>
        <v>9.9999999999999992E-2</v>
      </c>
      <c r="F9" s="4">
        <f t="shared" si="2"/>
        <v>0.12</v>
      </c>
      <c r="G9" s="4">
        <f t="shared" si="13"/>
        <v>5.0000000000000001E-3</v>
      </c>
      <c r="H9" s="4">
        <f t="shared" si="3"/>
        <v>0.11499999999999999</v>
      </c>
      <c r="I9" s="1">
        <v>0.13</v>
      </c>
      <c r="J9" s="5">
        <f t="shared" si="4"/>
        <v>0.10004999999999999</v>
      </c>
      <c r="K9" s="1">
        <f t="shared" si="5"/>
        <v>0.19999999999999998</v>
      </c>
      <c r="L9" s="7">
        <f t="shared" si="6"/>
        <v>9.9999999999999992E-2</v>
      </c>
      <c r="M9" s="7">
        <f t="shared" si="7"/>
        <v>0.10004999999999999</v>
      </c>
      <c r="N9" s="1">
        <f t="shared" si="8"/>
        <v>4.9999999999994493E-5</v>
      </c>
      <c r="O9" s="5">
        <f t="shared" si="9"/>
        <v>-3.0399999999999996E-2</v>
      </c>
      <c r="P9">
        <f t="shared" si="0"/>
        <v>0.08</v>
      </c>
      <c r="Q9" s="5">
        <f t="shared" si="10"/>
        <v>6.9599999999999995E-2</v>
      </c>
    </row>
    <row r="10" spans="2:17" x14ac:dyDescent="0.2">
      <c r="B10" s="3">
        <f t="shared" si="11"/>
        <v>0.22499999999999998</v>
      </c>
      <c r="C10" s="2">
        <f t="shared" si="12"/>
        <v>0.02</v>
      </c>
      <c r="D10">
        <f t="shared" si="12"/>
        <v>0.5</v>
      </c>
      <c r="E10">
        <f t="shared" si="1"/>
        <v>0.11249999999999999</v>
      </c>
      <c r="F10" s="4">
        <f t="shared" si="2"/>
        <v>0.13249999999999998</v>
      </c>
      <c r="G10" s="4">
        <f t="shared" si="13"/>
        <v>5.0000000000000001E-3</v>
      </c>
      <c r="H10" s="4">
        <f t="shared" si="3"/>
        <v>0.12749999999999997</v>
      </c>
      <c r="I10" s="1">
        <v>0.13</v>
      </c>
      <c r="J10" s="5">
        <f t="shared" si="4"/>
        <v>0.11092499999999998</v>
      </c>
      <c r="K10" s="1">
        <f t="shared" si="5"/>
        <v>0.22499999999999998</v>
      </c>
      <c r="L10" s="7">
        <f t="shared" si="6"/>
        <v>0.11249999999999999</v>
      </c>
      <c r="M10" s="7">
        <f t="shared" si="7"/>
        <v>0.11092499999999998</v>
      </c>
      <c r="N10" s="1">
        <f t="shared" si="8"/>
        <v>-1.5750000000000069E-3</v>
      </c>
      <c r="O10" s="5">
        <f t="shared" si="9"/>
        <v>-3.4199999999999994E-2</v>
      </c>
      <c r="P10">
        <f t="shared" si="0"/>
        <v>0.09</v>
      </c>
      <c r="Q10" s="5">
        <f t="shared" si="10"/>
        <v>7.8299999999999995E-2</v>
      </c>
    </row>
    <row r="11" spans="2:17" x14ac:dyDescent="0.2">
      <c r="B11" s="3">
        <f t="shared" si="11"/>
        <v>0.24999999999999997</v>
      </c>
      <c r="C11" s="2">
        <f t="shared" si="12"/>
        <v>0.02</v>
      </c>
      <c r="D11">
        <f t="shared" si="12"/>
        <v>0.5</v>
      </c>
      <c r="E11">
        <f t="shared" si="1"/>
        <v>0.12499999999999999</v>
      </c>
      <c r="F11" s="4">
        <f t="shared" si="2"/>
        <v>0.14499999999999999</v>
      </c>
      <c r="G11" s="4">
        <f t="shared" si="13"/>
        <v>5.0000000000000001E-3</v>
      </c>
      <c r="H11" s="4">
        <f t="shared" si="3"/>
        <v>0.13999999999999999</v>
      </c>
      <c r="I11" s="1">
        <v>0.13</v>
      </c>
      <c r="J11" s="5">
        <f t="shared" si="4"/>
        <v>0.12179999999999999</v>
      </c>
      <c r="K11" s="1">
        <f t="shared" si="5"/>
        <v>0.24999999999999997</v>
      </c>
      <c r="L11" s="7">
        <f t="shared" si="6"/>
        <v>0.12499999999999999</v>
      </c>
      <c r="M11" s="7">
        <f t="shared" si="7"/>
        <v>0.12179999999999999</v>
      </c>
      <c r="N11" s="1">
        <f t="shared" si="8"/>
        <v>-3.1999999999999945E-3</v>
      </c>
      <c r="O11" s="5">
        <f t="shared" si="9"/>
        <v>-3.7999999999999992E-2</v>
      </c>
      <c r="P11">
        <f t="shared" si="0"/>
        <v>9.9999999999999992E-2</v>
      </c>
      <c r="Q11" s="5">
        <f t="shared" si="10"/>
        <v>8.6999999999999994E-2</v>
      </c>
    </row>
    <row r="12" spans="2:17" x14ac:dyDescent="0.2">
      <c r="B12" s="3">
        <f>B11+2.5%</f>
        <v>0.27499999999999997</v>
      </c>
      <c r="C12" s="2">
        <f t="shared" si="12"/>
        <v>0.02</v>
      </c>
      <c r="D12">
        <f t="shared" si="12"/>
        <v>0.5</v>
      </c>
      <c r="E12">
        <f t="shared" si="1"/>
        <v>0.13749999999999998</v>
      </c>
      <c r="F12" s="4">
        <f t="shared" si="2"/>
        <v>0.15749999999999997</v>
      </c>
      <c r="G12" s="4">
        <f t="shared" si="13"/>
        <v>5.0000000000000001E-3</v>
      </c>
      <c r="H12" s="4">
        <f t="shared" si="3"/>
        <v>0.15249999999999997</v>
      </c>
      <c r="I12" s="1">
        <v>0.13</v>
      </c>
      <c r="J12" s="5">
        <f t="shared" si="4"/>
        <v>0.13267499999999996</v>
      </c>
      <c r="K12" s="1">
        <f t="shared" si="5"/>
        <v>0.27499999999999997</v>
      </c>
      <c r="L12" s="7">
        <f t="shared" si="6"/>
        <v>0.13749999999999998</v>
      </c>
      <c r="M12" s="7">
        <f t="shared" si="7"/>
        <v>0.13267499999999996</v>
      </c>
      <c r="N12" s="1">
        <f t="shared" si="8"/>
        <v>-4.8250000000000237E-3</v>
      </c>
      <c r="O12" s="5">
        <f t="shared" si="9"/>
        <v>-4.179999999999999E-2</v>
      </c>
      <c r="P12">
        <f t="shared" si="0"/>
        <v>0.10999999999999999</v>
      </c>
      <c r="Q12" s="5">
        <f t="shared" si="10"/>
        <v>9.5699999999999993E-2</v>
      </c>
    </row>
    <row r="14" spans="2:17" x14ac:dyDescent="0.2">
      <c r="C14" s="6">
        <v>0.4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35053-7857-D046-93FA-3694651831AC}">
  <dimension ref="B1:Q14"/>
  <sheetViews>
    <sheetView tabSelected="1" workbookViewId="0">
      <selection activeCell="B32" sqref="B32"/>
    </sheetView>
  </sheetViews>
  <sheetFormatPr baseColWidth="10" defaultRowHeight="16" x14ac:dyDescent="0.2"/>
  <cols>
    <col min="2" max="2" width="10" bestFit="1" customWidth="1"/>
    <col min="3" max="3" width="15.6640625" bestFit="1" customWidth="1"/>
    <col min="4" max="4" width="6.83203125" bestFit="1" customWidth="1"/>
    <col min="5" max="5" width="12.1640625" bestFit="1" customWidth="1"/>
    <col min="6" max="6" width="12.6640625" bestFit="1" customWidth="1"/>
    <col min="7" max="7" width="6.1640625" bestFit="1" customWidth="1"/>
    <col min="12" max="13" width="10.83203125" style="7"/>
  </cols>
  <sheetData>
    <row r="1" spans="2:17" x14ac:dyDescent="0.2">
      <c r="B1" t="s">
        <v>7</v>
      </c>
      <c r="G1" t="s">
        <v>11</v>
      </c>
      <c r="L1" s="7" t="s">
        <v>12</v>
      </c>
    </row>
    <row r="2" spans="2:17" x14ac:dyDescent="0.2">
      <c r="B2" t="s">
        <v>3</v>
      </c>
      <c r="C2" t="s">
        <v>1</v>
      </c>
      <c r="D2" t="s">
        <v>2</v>
      </c>
      <c r="E2" t="s">
        <v>0</v>
      </c>
      <c r="F2" t="s">
        <v>4</v>
      </c>
      <c r="G2" t="str">
        <f>C2</f>
        <v>Management Fee</v>
      </c>
      <c r="I2" t="s">
        <v>5</v>
      </c>
      <c r="J2" t="s">
        <v>6</v>
      </c>
      <c r="L2" s="7" t="s">
        <v>7</v>
      </c>
      <c r="M2" s="7" t="s">
        <v>8</v>
      </c>
      <c r="N2" t="s">
        <v>9</v>
      </c>
      <c r="O2" t="s">
        <v>10</v>
      </c>
      <c r="Q2" t="str">
        <f>" @ Sharpe de "&amp;new_sharpe&amp;" y Performance de "&amp;+TEXT(I3,"##%")</f>
        <v xml:space="preserve"> @ Sharpe de 0.4 y Performance de 13%</v>
      </c>
    </row>
    <row r="3" spans="2:17" x14ac:dyDescent="0.2">
      <c r="B3" s="1">
        <v>0.05</v>
      </c>
      <c r="C3" s="2">
        <v>1.2500000000000001E-2</v>
      </c>
      <c r="D3">
        <v>0.3</v>
      </c>
      <c r="E3">
        <f>D3*B3</f>
        <v>1.4999999999999999E-2</v>
      </c>
      <c r="F3" s="4">
        <f>E3+C3</f>
        <v>2.75E-2</v>
      </c>
      <c r="G3" s="4">
        <v>5.0000000000000001E-3</v>
      </c>
      <c r="H3" s="4">
        <f>F3-G3</f>
        <v>2.2499999999999999E-2</v>
      </c>
      <c r="I3" s="1">
        <v>0.13</v>
      </c>
      <c r="J3" s="5">
        <f>H3*(1-I3)</f>
        <v>1.9574999999999999E-2</v>
      </c>
      <c r="K3" s="1">
        <f>B3</f>
        <v>0.05</v>
      </c>
      <c r="L3" s="7">
        <f>E3</f>
        <v>1.4999999999999999E-2</v>
      </c>
      <c r="M3" s="7">
        <f>J3</f>
        <v>1.9574999999999999E-2</v>
      </c>
      <c r="N3" s="1">
        <f>M3-L3</f>
        <v>4.5749999999999992E-3</v>
      </c>
      <c r="O3" s="5">
        <f>Q3-L3</f>
        <v>2.4000000000000028E-3</v>
      </c>
      <c r="P3">
        <f t="shared" ref="P3:P12" si="0">B3*new_sharpe</f>
        <v>2.0000000000000004E-2</v>
      </c>
      <c r="Q3" s="5">
        <f>P3*(1-I3)</f>
        <v>1.7400000000000002E-2</v>
      </c>
    </row>
    <row r="4" spans="2:17" x14ac:dyDescent="0.2">
      <c r="B4" s="3">
        <f>B3+2.5%</f>
        <v>7.5000000000000011E-2</v>
      </c>
      <c r="C4" s="2">
        <f>C3</f>
        <v>1.2500000000000001E-2</v>
      </c>
      <c r="D4">
        <f>D3</f>
        <v>0.3</v>
      </c>
      <c r="E4">
        <f t="shared" ref="E4:E12" si="1">D4*B4</f>
        <v>2.2500000000000003E-2</v>
      </c>
      <c r="F4" s="4">
        <f t="shared" ref="F4:F12" si="2">E4+C4</f>
        <v>3.5000000000000003E-2</v>
      </c>
      <c r="G4" s="4">
        <f>G3</f>
        <v>5.0000000000000001E-3</v>
      </c>
      <c r="H4" s="4">
        <f t="shared" ref="H4:H12" si="3">F4-G4</f>
        <v>3.0000000000000002E-2</v>
      </c>
      <c r="I4" s="1">
        <v>0.13</v>
      </c>
      <c r="J4" s="5">
        <f t="shared" ref="J4:J12" si="4">H4*(1-I4)</f>
        <v>2.6100000000000002E-2</v>
      </c>
      <c r="K4" s="1">
        <f t="shared" ref="K4:K12" si="5">B4</f>
        <v>7.5000000000000011E-2</v>
      </c>
      <c r="L4" s="7">
        <f t="shared" ref="L4:L12" si="6">E4</f>
        <v>2.2500000000000003E-2</v>
      </c>
      <c r="M4" s="7">
        <f t="shared" ref="M4:M12" si="7">J4</f>
        <v>2.6100000000000002E-2</v>
      </c>
      <c r="N4" s="1">
        <f t="shared" ref="N4:N12" si="8">M4-L4</f>
        <v>3.599999999999999E-3</v>
      </c>
      <c r="O4" s="5">
        <f t="shared" ref="O4:O12" si="9">Q4-L4</f>
        <v>3.6000000000000025E-3</v>
      </c>
      <c r="P4">
        <f t="shared" si="0"/>
        <v>3.0000000000000006E-2</v>
      </c>
      <c r="Q4" s="5">
        <f t="shared" ref="Q4:Q12" si="10">P4*(1-I4)</f>
        <v>2.6100000000000005E-2</v>
      </c>
    </row>
    <row r="5" spans="2:17" x14ac:dyDescent="0.2">
      <c r="B5" s="3">
        <f t="shared" ref="B5:B11" si="11">B4+2.5%</f>
        <v>0.1</v>
      </c>
      <c r="C5" s="2">
        <f t="shared" ref="C5:C12" si="12">C4</f>
        <v>1.2500000000000001E-2</v>
      </c>
      <c r="D5">
        <f t="shared" ref="D5:D12" si="13">D4</f>
        <v>0.3</v>
      </c>
      <c r="E5">
        <f t="shared" si="1"/>
        <v>0.03</v>
      </c>
      <c r="F5" s="4">
        <f t="shared" si="2"/>
        <v>4.2499999999999996E-2</v>
      </c>
      <c r="G5" s="4">
        <f t="shared" ref="G5:G12" si="14">G4</f>
        <v>5.0000000000000001E-3</v>
      </c>
      <c r="H5" s="4">
        <f t="shared" si="3"/>
        <v>3.7499999999999999E-2</v>
      </c>
      <c r="I5" s="1">
        <v>0.13</v>
      </c>
      <c r="J5" s="5">
        <f t="shared" si="4"/>
        <v>3.2625000000000001E-2</v>
      </c>
      <c r="K5" s="1">
        <f t="shared" si="5"/>
        <v>0.1</v>
      </c>
      <c r="L5" s="7">
        <f t="shared" si="6"/>
        <v>0.03</v>
      </c>
      <c r="M5" s="7">
        <f t="shared" si="7"/>
        <v>3.2625000000000001E-2</v>
      </c>
      <c r="N5" s="1">
        <f t="shared" si="8"/>
        <v>2.6250000000000023E-3</v>
      </c>
      <c r="O5" s="5">
        <f t="shared" si="9"/>
        <v>4.8000000000000057E-3</v>
      </c>
      <c r="P5">
        <f t="shared" si="0"/>
        <v>4.0000000000000008E-2</v>
      </c>
      <c r="Q5" s="5">
        <f t="shared" si="10"/>
        <v>3.4800000000000005E-2</v>
      </c>
    </row>
    <row r="6" spans="2:17" x14ac:dyDescent="0.2">
      <c r="B6" s="3">
        <f t="shared" si="11"/>
        <v>0.125</v>
      </c>
      <c r="C6" s="2">
        <f t="shared" si="12"/>
        <v>1.2500000000000001E-2</v>
      </c>
      <c r="D6">
        <f t="shared" si="13"/>
        <v>0.3</v>
      </c>
      <c r="E6">
        <f t="shared" si="1"/>
        <v>3.7499999999999999E-2</v>
      </c>
      <c r="F6" s="4">
        <f t="shared" si="2"/>
        <v>0.05</v>
      </c>
      <c r="G6" s="4">
        <f t="shared" si="14"/>
        <v>5.0000000000000001E-3</v>
      </c>
      <c r="H6" s="4">
        <f t="shared" si="3"/>
        <v>4.5000000000000005E-2</v>
      </c>
      <c r="I6" s="1">
        <v>0.13</v>
      </c>
      <c r="J6" s="5">
        <f t="shared" si="4"/>
        <v>3.9150000000000004E-2</v>
      </c>
      <c r="K6" s="1">
        <f t="shared" si="5"/>
        <v>0.125</v>
      </c>
      <c r="L6" s="7">
        <f t="shared" si="6"/>
        <v>3.7499999999999999E-2</v>
      </c>
      <c r="M6" s="7">
        <f t="shared" si="7"/>
        <v>3.9150000000000004E-2</v>
      </c>
      <c r="N6" s="1">
        <f t="shared" si="8"/>
        <v>1.6500000000000056E-3</v>
      </c>
      <c r="O6" s="5">
        <f t="shared" si="9"/>
        <v>6.0000000000000053E-3</v>
      </c>
      <c r="P6">
        <f t="shared" si="0"/>
        <v>0.05</v>
      </c>
      <c r="Q6" s="5">
        <f t="shared" si="10"/>
        <v>4.3500000000000004E-2</v>
      </c>
    </row>
    <row r="7" spans="2:17" x14ac:dyDescent="0.2">
      <c r="B7" s="3">
        <f t="shared" si="11"/>
        <v>0.15</v>
      </c>
      <c r="C7" s="2">
        <f t="shared" si="12"/>
        <v>1.2500000000000001E-2</v>
      </c>
      <c r="D7">
        <f t="shared" si="13"/>
        <v>0.3</v>
      </c>
      <c r="E7">
        <f t="shared" si="1"/>
        <v>4.4999999999999998E-2</v>
      </c>
      <c r="F7" s="4">
        <f t="shared" si="2"/>
        <v>5.7499999999999996E-2</v>
      </c>
      <c r="G7" s="4">
        <f t="shared" si="14"/>
        <v>5.0000000000000001E-3</v>
      </c>
      <c r="H7" s="4">
        <f t="shared" si="3"/>
        <v>5.2499999999999998E-2</v>
      </c>
      <c r="I7" s="1">
        <v>0.13</v>
      </c>
      <c r="J7" s="5">
        <f t="shared" si="4"/>
        <v>4.5675E-2</v>
      </c>
      <c r="K7" s="1">
        <f t="shared" si="5"/>
        <v>0.15</v>
      </c>
      <c r="L7" s="7">
        <f t="shared" si="6"/>
        <v>4.4999999999999998E-2</v>
      </c>
      <c r="M7" s="7">
        <f t="shared" si="7"/>
        <v>4.5675E-2</v>
      </c>
      <c r="N7" s="1">
        <f t="shared" si="8"/>
        <v>6.7500000000000199E-4</v>
      </c>
      <c r="O7" s="5">
        <f t="shared" si="9"/>
        <v>7.1999999999999981E-3</v>
      </c>
      <c r="P7">
        <f t="shared" si="0"/>
        <v>0.06</v>
      </c>
      <c r="Q7" s="5">
        <f t="shared" si="10"/>
        <v>5.2199999999999996E-2</v>
      </c>
    </row>
    <row r="8" spans="2:17" x14ac:dyDescent="0.2">
      <c r="B8" s="3">
        <f t="shared" si="11"/>
        <v>0.17499999999999999</v>
      </c>
      <c r="C8" s="2">
        <f t="shared" si="12"/>
        <v>1.2500000000000001E-2</v>
      </c>
      <c r="D8">
        <f t="shared" si="13"/>
        <v>0.3</v>
      </c>
      <c r="E8">
        <f t="shared" si="1"/>
        <v>5.2499999999999998E-2</v>
      </c>
      <c r="F8" s="4">
        <f t="shared" si="2"/>
        <v>6.5000000000000002E-2</v>
      </c>
      <c r="G8" s="4">
        <f t="shared" si="14"/>
        <v>5.0000000000000001E-3</v>
      </c>
      <c r="H8" s="4">
        <f t="shared" si="3"/>
        <v>6.0000000000000005E-2</v>
      </c>
      <c r="I8" s="1">
        <v>0.13</v>
      </c>
      <c r="J8" s="5">
        <f t="shared" si="4"/>
        <v>5.2200000000000003E-2</v>
      </c>
      <c r="K8" s="1">
        <f t="shared" si="5"/>
        <v>0.17499999999999999</v>
      </c>
      <c r="L8" s="7">
        <f t="shared" si="6"/>
        <v>5.2499999999999998E-2</v>
      </c>
      <c r="M8" s="7">
        <f t="shared" si="7"/>
        <v>5.2200000000000003E-2</v>
      </c>
      <c r="N8" s="1">
        <f t="shared" si="8"/>
        <v>-2.9999999999999472E-4</v>
      </c>
      <c r="O8" s="5">
        <f t="shared" si="9"/>
        <v>8.3999999999999977E-3</v>
      </c>
      <c r="P8">
        <f t="shared" si="0"/>
        <v>6.9999999999999993E-2</v>
      </c>
      <c r="Q8" s="5">
        <f t="shared" si="10"/>
        <v>6.0899999999999996E-2</v>
      </c>
    </row>
    <row r="9" spans="2:17" x14ac:dyDescent="0.2">
      <c r="B9" s="3">
        <f t="shared" si="11"/>
        <v>0.19999999999999998</v>
      </c>
      <c r="C9" s="2">
        <f t="shared" si="12"/>
        <v>1.2500000000000001E-2</v>
      </c>
      <c r="D9">
        <f t="shared" si="13"/>
        <v>0.3</v>
      </c>
      <c r="E9">
        <f t="shared" si="1"/>
        <v>5.9999999999999991E-2</v>
      </c>
      <c r="F9" s="4">
        <f t="shared" si="2"/>
        <v>7.2499999999999995E-2</v>
      </c>
      <c r="G9" s="4">
        <f t="shared" si="14"/>
        <v>5.0000000000000001E-3</v>
      </c>
      <c r="H9" s="4">
        <f t="shared" si="3"/>
        <v>6.7499999999999991E-2</v>
      </c>
      <c r="I9" s="1">
        <v>0.13</v>
      </c>
      <c r="J9" s="5">
        <f t="shared" si="4"/>
        <v>5.8724999999999992E-2</v>
      </c>
      <c r="K9" s="1">
        <f t="shared" si="5"/>
        <v>0.19999999999999998</v>
      </c>
      <c r="L9" s="7">
        <f t="shared" si="6"/>
        <v>5.9999999999999991E-2</v>
      </c>
      <c r="M9" s="7">
        <f t="shared" si="7"/>
        <v>5.8724999999999992E-2</v>
      </c>
      <c r="N9" s="1">
        <f t="shared" si="8"/>
        <v>-1.2749999999999984E-3</v>
      </c>
      <c r="O9" s="5">
        <f t="shared" si="9"/>
        <v>9.6000000000000044E-3</v>
      </c>
      <c r="P9">
        <f t="shared" si="0"/>
        <v>0.08</v>
      </c>
      <c r="Q9" s="5">
        <f t="shared" si="10"/>
        <v>6.9599999999999995E-2</v>
      </c>
    </row>
    <row r="10" spans="2:17" x14ac:dyDescent="0.2">
      <c r="B10" s="3">
        <f t="shared" si="11"/>
        <v>0.22499999999999998</v>
      </c>
      <c r="C10" s="2">
        <f t="shared" si="12"/>
        <v>1.2500000000000001E-2</v>
      </c>
      <c r="D10">
        <f t="shared" si="13"/>
        <v>0.3</v>
      </c>
      <c r="E10">
        <f t="shared" si="1"/>
        <v>6.7499999999999991E-2</v>
      </c>
      <c r="F10" s="4">
        <f t="shared" si="2"/>
        <v>7.9999999999999988E-2</v>
      </c>
      <c r="G10" s="4">
        <f t="shared" si="14"/>
        <v>5.0000000000000001E-3</v>
      </c>
      <c r="H10" s="4">
        <f t="shared" si="3"/>
        <v>7.4999999999999983E-2</v>
      </c>
      <c r="I10" s="1">
        <v>0.13</v>
      </c>
      <c r="J10" s="5">
        <f t="shared" si="4"/>
        <v>6.5249999999999989E-2</v>
      </c>
      <c r="K10" s="1">
        <f t="shared" si="5"/>
        <v>0.22499999999999998</v>
      </c>
      <c r="L10" s="7">
        <f t="shared" si="6"/>
        <v>6.7499999999999991E-2</v>
      </c>
      <c r="M10" s="7">
        <f t="shared" si="7"/>
        <v>6.5249999999999989E-2</v>
      </c>
      <c r="N10" s="1">
        <f t="shared" si="8"/>
        <v>-2.250000000000002E-3</v>
      </c>
      <c r="O10" s="5">
        <f t="shared" si="9"/>
        <v>1.0800000000000004E-2</v>
      </c>
      <c r="P10">
        <f t="shared" si="0"/>
        <v>0.09</v>
      </c>
      <c r="Q10" s="5">
        <f t="shared" si="10"/>
        <v>7.8299999999999995E-2</v>
      </c>
    </row>
    <row r="11" spans="2:17" x14ac:dyDescent="0.2">
      <c r="B11" s="3">
        <f t="shared" si="11"/>
        <v>0.24999999999999997</v>
      </c>
      <c r="C11" s="2">
        <f t="shared" si="12"/>
        <v>1.2500000000000001E-2</v>
      </c>
      <c r="D11">
        <f t="shared" si="13"/>
        <v>0.3</v>
      </c>
      <c r="E11">
        <f t="shared" si="1"/>
        <v>7.4999999999999983E-2</v>
      </c>
      <c r="F11" s="4">
        <f t="shared" si="2"/>
        <v>8.7499999999999981E-2</v>
      </c>
      <c r="G11" s="4">
        <f t="shared" si="14"/>
        <v>5.0000000000000001E-3</v>
      </c>
      <c r="H11" s="4">
        <f t="shared" si="3"/>
        <v>8.2499999999999976E-2</v>
      </c>
      <c r="I11" s="1">
        <v>0.13</v>
      </c>
      <c r="J11" s="5">
        <f t="shared" si="4"/>
        <v>7.1774999999999978E-2</v>
      </c>
      <c r="K11" s="1">
        <f t="shared" si="5"/>
        <v>0.24999999999999997</v>
      </c>
      <c r="L11" s="7">
        <f t="shared" si="6"/>
        <v>7.4999999999999983E-2</v>
      </c>
      <c r="M11" s="7">
        <f t="shared" si="7"/>
        <v>7.1774999999999978E-2</v>
      </c>
      <c r="N11" s="1">
        <f t="shared" si="8"/>
        <v>-3.2250000000000056E-3</v>
      </c>
      <c r="O11" s="5">
        <f t="shared" si="9"/>
        <v>1.2000000000000011E-2</v>
      </c>
      <c r="P11">
        <f t="shared" si="0"/>
        <v>9.9999999999999992E-2</v>
      </c>
      <c r="Q11" s="5">
        <f t="shared" si="10"/>
        <v>8.6999999999999994E-2</v>
      </c>
    </row>
    <row r="12" spans="2:17" x14ac:dyDescent="0.2">
      <c r="B12" s="3">
        <f>B11+2.5%</f>
        <v>0.27499999999999997</v>
      </c>
      <c r="C12" s="2">
        <f t="shared" si="12"/>
        <v>1.2500000000000001E-2</v>
      </c>
      <c r="D12">
        <f t="shared" si="13"/>
        <v>0.3</v>
      </c>
      <c r="E12">
        <f t="shared" si="1"/>
        <v>8.249999999999999E-2</v>
      </c>
      <c r="F12" s="4">
        <f t="shared" si="2"/>
        <v>9.4999999999999987E-2</v>
      </c>
      <c r="G12" s="4">
        <f t="shared" si="14"/>
        <v>5.0000000000000001E-3</v>
      </c>
      <c r="H12" s="4">
        <f t="shared" si="3"/>
        <v>8.9999999999999983E-2</v>
      </c>
      <c r="I12" s="1">
        <v>0.13</v>
      </c>
      <c r="J12" s="5">
        <f t="shared" si="4"/>
        <v>7.8299999999999981E-2</v>
      </c>
      <c r="K12" s="1">
        <f t="shared" si="5"/>
        <v>0.27499999999999997</v>
      </c>
      <c r="L12" s="7">
        <f t="shared" si="6"/>
        <v>8.249999999999999E-2</v>
      </c>
      <c r="M12" s="7">
        <f t="shared" si="7"/>
        <v>7.8299999999999981E-2</v>
      </c>
      <c r="N12" s="1">
        <f t="shared" si="8"/>
        <v>-4.2000000000000093E-3</v>
      </c>
      <c r="O12" s="5">
        <f t="shared" si="9"/>
        <v>1.3200000000000003E-2</v>
      </c>
      <c r="P12">
        <f t="shared" si="0"/>
        <v>0.10999999999999999</v>
      </c>
      <c r="Q12" s="5">
        <f t="shared" si="10"/>
        <v>9.5699999999999993E-2</v>
      </c>
    </row>
    <row r="14" spans="2:17" x14ac:dyDescent="0.2">
      <c r="C14" s="6">
        <v>0.4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AQMIX (2)</vt:lpstr>
      <vt:lpstr>EQCHX</vt:lpstr>
      <vt:lpstr>AQMIX</vt:lpstr>
      <vt:lpstr>'AQMIX (2)'!new_sharpe</vt:lpstr>
      <vt:lpstr>EQCHX!new_sharpe</vt:lpstr>
      <vt:lpstr>new_sharpe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cordura21 cordura21</dc:creator>
  <cp:lastModifiedBy>cordura21 cordura21</cp:lastModifiedBy>
  <dcterms:created xsi:type="dcterms:W3CDTF">2023-02-17T11:54:02Z</dcterms:created>
  <dcterms:modified xsi:type="dcterms:W3CDTF">2023-02-23T15:37:13Z</dcterms:modified>
</cp:coreProperties>
</file>