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p/Documents/R Projects/Trading bloque/presentations/"/>
    </mc:Choice>
  </mc:AlternateContent>
  <xr:revisionPtr revIDLastSave="0" documentId="8_{C33570DF-982A-9E4F-90C6-AE1029E1F6EF}" xr6:coauthVersionLast="47" xr6:coauthVersionMax="47" xr10:uidLastSave="{00000000-0000-0000-0000-000000000000}"/>
  <bookViews>
    <workbookView showHorizontalScroll="0" showVerticalScroll="0" showSheetTabs="0" xWindow="3120" yWindow="2200" windowWidth="24540" windowHeight="13020" xr2:uid="{FF18EC40-325D-4549-B661-1A48975C421C}"/>
  </bookViews>
  <sheets>
    <sheet name="Sheet1" sheetId="1" r:id="rId1"/>
  </sheets>
  <definedNames>
    <definedName name="new_sharpe">Sheet1!$C$14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11" i="1"/>
  <c r="Q5" i="1"/>
  <c r="O5" i="1" s="1"/>
  <c r="Q6" i="1"/>
  <c r="O6" i="1" s="1"/>
  <c r="Q2" i="1"/>
  <c r="P4" i="1"/>
  <c r="Q4" i="1" s="1"/>
  <c r="O4" i="1" s="1"/>
  <c r="P5" i="1"/>
  <c r="P6" i="1"/>
  <c r="P7" i="1"/>
  <c r="Q7" i="1" s="1"/>
  <c r="P8" i="1"/>
  <c r="Q8" i="1" s="1"/>
  <c r="O8" i="1" s="1"/>
  <c r="P9" i="1"/>
  <c r="Q9" i="1" s="1"/>
  <c r="O9" i="1" s="1"/>
  <c r="P10" i="1"/>
  <c r="Q10" i="1" s="1"/>
  <c r="O10" i="1" s="1"/>
  <c r="P11" i="1"/>
  <c r="Q11" i="1" s="1"/>
  <c r="P12" i="1"/>
  <c r="Q12" i="1" s="1"/>
  <c r="O12" i="1" s="1"/>
  <c r="H3" i="1"/>
  <c r="P3" i="1"/>
  <c r="Q3" i="1" s="1"/>
  <c r="O3" i="1" s="1"/>
  <c r="K4" i="1"/>
  <c r="K5" i="1"/>
  <c r="K6" i="1"/>
  <c r="K7" i="1"/>
  <c r="K8" i="1"/>
  <c r="K9" i="1"/>
  <c r="K10" i="1"/>
  <c r="K11" i="1"/>
  <c r="K12" i="1"/>
  <c r="K3" i="1"/>
  <c r="L3" i="1"/>
  <c r="G2" i="1"/>
  <c r="E3" i="1"/>
  <c r="F3" i="1" s="1"/>
  <c r="J3" i="1" s="1"/>
  <c r="M3" i="1" s="1"/>
  <c r="N3" i="1" s="1"/>
  <c r="G5" i="1"/>
  <c r="G6" i="1" s="1"/>
  <c r="G7" i="1" s="1"/>
  <c r="G8" i="1" s="1"/>
  <c r="G9" i="1" s="1"/>
  <c r="G10" i="1" s="1"/>
  <c r="G11" i="1" s="1"/>
  <c r="G12" i="1" s="1"/>
  <c r="G4" i="1"/>
  <c r="D4" i="1"/>
  <c r="E4" i="1" s="1"/>
  <c r="C5" i="1"/>
  <c r="C6" i="1" s="1"/>
  <c r="C7" i="1" s="1"/>
  <c r="C8" i="1" s="1"/>
  <c r="C9" i="1" s="1"/>
  <c r="C10" i="1" s="1"/>
  <c r="C11" i="1" s="1"/>
  <c r="C12" i="1" s="1"/>
  <c r="C4" i="1"/>
  <c r="B12" i="1"/>
  <c r="B5" i="1"/>
  <c r="B6" i="1" s="1"/>
  <c r="B7" i="1" s="1"/>
  <c r="B8" i="1" s="1"/>
  <c r="B9" i="1" s="1"/>
  <c r="B10" i="1" s="1"/>
  <c r="B11" i="1" s="1"/>
  <c r="B4" i="1"/>
  <c r="L4" i="1" l="1"/>
  <c r="F4" i="1"/>
  <c r="H4" i="1" s="1"/>
  <c r="J4" i="1" s="1"/>
  <c r="M4" i="1" s="1"/>
  <c r="N4" i="1" s="1"/>
  <c r="D5" i="1"/>
  <c r="D6" i="1" l="1"/>
  <c r="E5" i="1"/>
  <c r="F5" i="1" l="1"/>
  <c r="H5" i="1" s="1"/>
  <c r="J5" i="1" s="1"/>
  <c r="M5" i="1" s="1"/>
  <c r="N5" i="1" s="1"/>
  <c r="L5" i="1"/>
  <c r="E6" i="1"/>
  <c r="D7" i="1"/>
  <c r="E7" i="1" l="1"/>
  <c r="D8" i="1"/>
  <c r="L6" i="1"/>
  <c r="F6" i="1"/>
  <c r="H6" i="1" s="1"/>
  <c r="J6" i="1" s="1"/>
  <c r="M6" i="1" s="1"/>
  <c r="N6" i="1" s="1"/>
  <c r="D9" i="1" l="1"/>
  <c r="E8" i="1"/>
  <c r="L7" i="1"/>
  <c r="F7" i="1"/>
  <c r="H7" i="1" s="1"/>
  <c r="J7" i="1" s="1"/>
  <c r="M7" i="1" s="1"/>
  <c r="N7" i="1" s="1"/>
  <c r="L8" i="1" l="1"/>
  <c r="F8" i="1"/>
  <c r="H8" i="1" s="1"/>
  <c r="J8" i="1" s="1"/>
  <c r="M8" i="1" s="1"/>
  <c r="N8" i="1" s="1"/>
  <c r="D10" i="1"/>
  <c r="E9" i="1"/>
  <c r="F9" i="1" l="1"/>
  <c r="H9" i="1" s="1"/>
  <c r="J9" i="1" s="1"/>
  <c r="M9" i="1" s="1"/>
  <c r="N9" i="1" s="1"/>
  <c r="L9" i="1"/>
  <c r="D11" i="1"/>
  <c r="E10" i="1"/>
  <c r="L10" i="1" l="1"/>
  <c r="F10" i="1"/>
  <c r="H10" i="1" s="1"/>
  <c r="J10" i="1" s="1"/>
  <c r="M10" i="1" s="1"/>
  <c r="N10" i="1" s="1"/>
  <c r="D12" i="1"/>
  <c r="E12" i="1" s="1"/>
  <c r="E11" i="1"/>
  <c r="F11" i="1" l="1"/>
  <c r="H11" i="1" s="1"/>
  <c r="J11" i="1" s="1"/>
  <c r="M11" i="1" s="1"/>
  <c r="N11" i="1" s="1"/>
  <c r="L11" i="1"/>
  <c r="L12" i="1"/>
  <c r="F12" i="1"/>
  <c r="H12" i="1" s="1"/>
  <c r="J12" i="1" s="1"/>
  <c r="M12" i="1" s="1"/>
  <c r="N12" i="1" s="1"/>
</calcChain>
</file>

<file path=xl/sharedStrings.xml><?xml version="1.0" encoding="utf-8"?>
<sst xmlns="http://schemas.openxmlformats.org/spreadsheetml/2006/main" count="14" uniqueCount="13">
  <si>
    <t>Retorno Neto</t>
  </si>
  <si>
    <t>Management Fee</t>
  </si>
  <si>
    <t>Sharpe</t>
  </si>
  <si>
    <t>Volatilidad</t>
  </si>
  <si>
    <t>Retorno Bruto</t>
  </si>
  <si>
    <t>Performance fee</t>
  </si>
  <si>
    <t>Neto Neto</t>
  </si>
  <si>
    <t>Sólo Management Fee</t>
  </si>
  <si>
    <t>Performance Fee</t>
  </si>
  <si>
    <t>Manager 2 - Manager 1</t>
  </si>
  <si>
    <t>Manager 3 - Manager 1</t>
  </si>
  <si>
    <t>Con Performance Fee</t>
  </si>
  <si>
    <t>Con Mejora del Performance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</si>
</sst>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%"/>
    <numFmt numFmtId="166" formatCode="0.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9" fontId="0" fillId="0" borderId="0" xfId="2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Sheet1!$L$2</c:f>
              <c:strCache>
                <c:ptCount val="1"/>
                <c:pt idx="0">
                  <c:v>Sólo Management Fee</c:v>
                </c:pt>
              </c:strCache>
            </c:strRef>
          </c:tx>
          <c:cat>
            <c:numRef>
              <c:f>Sheet1!$K$3:$K$12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Sheet1!$L$3:$L$12</c:f>
              <c:numCache>
                <c:formatCode>0%</c:formatCode>
                <c:ptCount val="10"/>
                <c:pt idx="0">
                  <c:v>2.0000000000000004E-2</c:v>
                </c:pt>
                <c:pt idx="1">
                  <c:v>3.0000000000000006E-2</c:v>
                </c:pt>
                <c:pt idx="2">
                  <c:v>4.0000000000000008E-2</c:v>
                </c:pt>
                <c:pt idx="3">
                  <c:v>0.05</c:v>
                </c:pt>
                <c:pt idx="4">
                  <c:v>0.06</c:v>
                </c:pt>
                <c:pt idx="5">
                  <c:v>6.9999999999999993E-2</c:v>
                </c:pt>
                <c:pt idx="6">
                  <c:v>0.08</c:v>
                </c:pt>
                <c:pt idx="7">
                  <c:v>0.09</c:v>
                </c:pt>
                <c:pt idx="8">
                  <c:v>9.9999999999999992E-2</c:v>
                </c:pt>
                <c:pt idx="9">
                  <c:v>0.10999999999999999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7D-A143-AA4E-04D739BEF228}"/>
            </c:ext>
          </c:extLst>
        </c:ser>
        <c:ser>
          <c:idx val="3"/>
          <c:order val="1"/>
          <c:tx>
            <c:strRef>
              <c:f>Sheet1!$M$2</c:f>
              <c:strCache>
                <c:ptCount val="1"/>
                <c:pt idx="0">
                  <c:v>Performance Fee</c:v>
                </c:pt>
              </c:strCache>
            </c:strRef>
          </c:tx>
          <c:cat>
            <c:numRef>
              <c:f>Sheet1!$K$3:$K$12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Sheet1!$M$3:$M$12</c:f>
              <c:numCache>
                <c:formatCode>0%</c:formatCode>
                <c:ptCount val="10"/>
                <c:pt idx="0">
                  <c:v>2.6100000000000002E-2</c:v>
                </c:pt>
                <c:pt idx="1">
                  <c:v>3.4800000000000005E-2</c:v>
                </c:pt>
                <c:pt idx="2">
                  <c:v>4.3500000000000011E-2</c:v>
                </c:pt>
                <c:pt idx="3">
                  <c:v>5.2200000000000003E-2</c:v>
                </c:pt>
                <c:pt idx="4">
                  <c:v>6.0899999999999996E-2</c:v>
                </c:pt>
                <c:pt idx="5">
                  <c:v>6.9599999999999995E-2</c:v>
                </c:pt>
                <c:pt idx="6">
                  <c:v>7.8299999999999995E-2</c:v>
                </c:pt>
                <c:pt idx="7">
                  <c:v>8.6999999999999994E-2</c:v>
                </c:pt>
                <c:pt idx="8">
                  <c:v>9.5699999999999993E-2</c:v>
                </c:pt>
                <c:pt idx="9">
                  <c:v>0.10439999999999998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7D-A143-AA4E-04D739BEF228}"/>
            </c:ext>
          </c:extLst>
        </c:ser>
        <c:ser>
          <c:idx val="0"/>
          <c:order val="2"/>
          <c:tx>
            <c:strRef>
              <c:f>Sheet1!$L$2</c:f>
              <c:strCache>
                <c:ptCount val="1"/>
                <c:pt idx="0">
                  <c:v>Sólo Management Fee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Sheet1!$L$3:$L$12</c:f>
              <c:numCache>
                <c:formatCode>0%</c:formatCode>
                <c:ptCount val="10"/>
                <c:pt idx="0">
                  <c:v>2.0000000000000004E-2</c:v>
                </c:pt>
                <c:pt idx="1">
                  <c:v>3.0000000000000006E-2</c:v>
                </c:pt>
                <c:pt idx="2">
                  <c:v>4.0000000000000008E-2</c:v>
                </c:pt>
                <c:pt idx="3">
                  <c:v>0.05</c:v>
                </c:pt>
                <c:pt idx="4">
                  <c:v>0.06</c:v>
                </c:pt>
                <c:pt idx="5">
                  <c:v>6.9999999999999993E-2</c:v>
                </c:pt>
                <c:pt idx="6">
                  <c:v>0.08</c:v>
                </c:pt>
                <c:pt idx="7">
                  <c:v>0.09</c:v>
                </c:pt>
                <c:pt idx="8">
                  <c:v>9.9999999999999992E-2</c:v>
                </c:pt>
                <c:pt idx="9">
                  <c:v>0.10999999999999999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7D-A143-AA4E-04D739BEF228}"/>
            </c:ext>
          </c:extLst>
        </c:ser>
        <c:ser>
          <c:idx val="1"/>
          <c:order val="3"/>
          <c:tx>
            <c:strRef>
              <c:f>Sheet1!$M$2</c:f>
              <c:strCache>
                <c:ptCount val="1"/>
                <c:pt idx="0">
                  <c:v>Performance Fee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Sheet1!$M$3:$M$12</c:f>
              <c:numCache>
                <c:formatCode>0%</c:formatCode>
                <c:ptCount val="10"/>
                <c:pt idx="0">
                  <c:v>2.6100000000000002E-2</c:v>
                </c:pt>
                <c:pt idx="1">
                  <c:v>3.4800000000000005E-2</c:v>
                </c:pt>
                <c:pt idx="2">
                  <c:v>4.3500000000000011E-2</c:v>
                </c:pt>
                <c:pt idx="3">
                  <c:v>5.2200000000000003E-2</c:v>
                </c:pt>
                <c:pt idx="4">
                  <c:v>6.0899999999999996E-2</c:v>
                </c:pt>
                <c:pt idx="5">
                  <c:v>6.9599999999999995E-2</c:v>
                </c:pt>
                <c:pt idx="6">
                  <c:v>7.8299999999999995E-2</c:v>
                </c:pt>
                <c:pt idx="7">
                  <c:v>8.6999999999999994E-2</c:v>
                </c:pt>
                <c:pt idx="8">
                  <c:v>9.5699999999999993E-2</c:v>
                </c:pt>
                <c:pt idx="9">
                  <c:v>0.10439999999999998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7D-A143-AA4E-04D739BEF228}"/>
            </c:ext>
          </c:extLst>
        </c:ser>
        <c:ser>
          <c:idx val="4"/>
          <c:order val="4"/>
          <c:tx>
            <c:strRef>
              <c:f>Sheet1!$Q$2</c:f>
              <c:strCache>
                <c:ptCount val="1"/>
                <c:pt idx="0">
                  <c:v> @ Sharpe de 0.4 y Performance de 13%</c:v>
                </c:pt>
              </c:strCache>
            </c:strRef>
          </c:tx>
          <c:cat>
            <c:numRef>
              <c:f>Sheet1!$K$3:$K$12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Sheet1!$Q$3:$Q$12</c:f>
              <c:numCache>
                <c:formatCode>0.0000%</c:formatCode>
                <c:ptCount val="10"/>
                <c:pt idx="0">
                  <c:v>1.7400000000000002E-2</c:v>
                </c:pt>
                <c:pt idx="1">
                  <c:v>2.6100000000000005E-2</c:v>
                </c:pt>
                <c:pt idx="2">
                  <c:v>3.4800000000000005E-2</c:v>
                </c:pt>
                <c:pt idx="3">
                  <c:v>4.3500000000000004E-2</c:v>
                </c:pt>
                <c:pt idx="4">
                  <c:v>5.2199999999999996E-2</c:v>
                </c:pt>
                <c:pt idx="5">
                  <c:v>6.0899999999999996E-2</c:v>
                </c:pt>
                <c:pt idx="6">
                  <c:v>6.9599999999999995E-2</c:v>
                </c:pt>
                <c:pt idx="7">
                  <c:v>7.8299999999999995E-2</c:v>
                </c:pt>
                <c:pt idx="8">
                  <c:v>8.6999999999999994E-2</c:v>
                </c:pt>
                <c:pt idx="9">
                  <c:v>9.5699999999999993E-2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7D-A143-AA4E-04D739BE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737232"/>
        <c:axId val="1167717168"/>
      </c:lineChart>
      <c:catAx>
        <c:axId val="11677372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17168"/>
        <c:crosses val="autoZero"/>
        <c:auto val="1"/>
        <c:lblAlgn val="ctr"/>
        <c:lblOffset val="100"/>
        <c:noMultiLvlLbl val="0"/>
      </c:catAx>
      <c:valAx>
        <c:axId val="1167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37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Manager 2 - Manager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Sheet1!$N$3:$N$12</c:f>
              <c:numCache>
                <c:formatCode>0%</c:formatCode>
                <c:ptCount val="10"/>
                <c:pt idx="0">
                  <c:v>6.0999999999999978E-3</c:v>
                </c:pt>
                <c:pt idx="1">
                  <c:v>4.7999999999999987E-3</c:v>
                </c:pt>
                <c:pt idx="2">
                  <c:v>3.5000000000000031E-3</c:v>
                </c:pt>
                <c:pt idx="3">
                  <c:v>2.2000000000000006E-3</c:v>
                </c:pt>
                <c:pt idx="4">
                  <c:v>8.9999999999999802E-4</c:v>
                </c:pt>
                <c:pt idx="5">
                  <c:v>-3.9999999999999758E-4</c:v>
                </c:pt>
                <c:pt idx="6">
                  <c:v>-1.7000000000000071E-3</c:v>
                </c:pt>
                <c:pt idx="7">
                  <c:v>-3.0000000000000027E-3</c:v>
                </c:pt>
                <c:pt idx="8">
                  <c:v>-4.2999999999999983E-3</c:v>
                </c:pt>
                <c:pt idx="9">
                  <c:v>-5.6000000000000077E-3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B-A341-A88B-9571DAB070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Sheet1!$O$3:$O$12</c:f>
              <c:numCache>
                <c:formatCode>0.0000%</c:formatCode>
                <c:ptCount val="10"/>
                <c:pt idx="0">
                  <c:v>-2.6000000000000016E-3</c:v>
                </c:pt>
                <c:pt idx="1">
                  <c:v>-3.9000000000000007E-3</c:v>
                </c:pt>
                <c:pt idx="2">
                  <c:v>-5.2000000000000032E-3</c:v>
                </c:pt>
                <c:pt idx="3">
                  <c:v>-6.4999999999999988E-3</c:v>
                </c:pt>
                <c:pt idx="4">
                  <c:v>-7.8000000000000014E-3</c:v>
                </c:pt>
                <c:pt idx="5">
                  <c:v>-9.099999999999997E-3</c:v>
                </c:pt>
                <c:pt idx="6">
                  <c:v>-1.0400000000000006E-2</c:v>
                </c:pt>
                <c:pt idx="7">
                  <c:v>-1.1700000000000002E-2</c:v>
                </c:pt>
                <c:pt idx="8">
                  <c:v>-1.2999999999999998E-2</c:v>
                </c:pt>
                <c:pt idx="9">
                  <c:v>-1.4299999999999993E-2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B-A341-A88B-9571DAB0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737232"/>
        <c:axId val="1167717168"/>
      </c:lineChart>
      <c:catAx>
        <c:axId val="11677372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17168"/>
        <c:crosses val="autoZero"/>
        <c:auto val="1"/>
        <c:lblAlgn val="ctr"/>
        <c:lblOffset val="100"/>
        <c:noMultiLvlLbl val="0"/>
      </c:catAx>
      <c:valAx>
        <c:axId val="1167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15</xdr:row>
      <xdr:rowOff>25400</xdr:rowOff>
    </xdr:from>
    <xdr:to>
      <xdr:col>16</xdr:col>
      <xdr:colOff>457200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57F93-E210-3D74-B030-8B39249B3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596900</xdr:colOff>
      <xdr:row>15</xdr:row>
      <xdr:rowOff>25400</xdr:rowOff>
    </xdr:from>
    <xdr:to>
      <xdr:col>10</xdr:col>
      <xdr:colOff>330200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98BD8-B36C-4544-9697-85769A38D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5053-7857-D046-93FA-3694651831AC}">
  <dimension ref="B1:Q14"/>
  <sheetViews>
    <sheetView tabSelected="1" workbookViewId="0">
      <selection activeCell="G2" sqref="G2"/>
    </sheetView>
  </sheetViews>
  <sheetFormatPr baseColWidth="10" defaultRowHeight="16" x14ac:dyDescent="0.2"/>
  <cols>
    <col min="2" max="2" width="10" bestFit="1" customWidth="1"/>
    <col min="3" max="3" width="15.6640625" bestFit="1" customWidth="1"/>
    <col min="4" max="4" width="6.83203125" bestFit="1" customWidth="1"/>
    <col min="5" max="5" width="12.1640625" bestFit="1" customWidth="1"/>
    <col min="6" max="6" width="12.6640625" bestFit="1" customWidth="1"/>
    <col min="7" max="7" width="6.1640625" bestFit="1" customWidth="1"/>
  </cols>
  <sheetData>
    <row r="1" spans="2:17" x14ac:dyDescent="0.2">
      <c r="B1" t="s">
        <v>7</v>
      </c>
      <c r="G1" t="s">
        <v>11</v>
      </c>
      <c r="L1" t="s">
        <v>12</v>
      </c>
    </row>
    <row r="2" spans="2:17" x14ac:dyDescent="0.2">
      <c r="B2" t="s">
        <v>3</v>
      </c>
      <c r="C2" t="s">
        <v>1</v>
      </c>
      <c r="D2" t="s">
        <v>2</v>
      </c>
      <c r="E2" t="s">
        <v>0</v>
      </c>
      <c r="F2" t="s">
        <v>4</v>
      </c>
      <c r="G2" t="str">
        <f>C2</f>
        <v>Management Fee</v>
      </c>
      <c r="I2" t="s">
        <v>5</v>
      </c>
      <c r="J2" t="s">
        <v>6</v>
      </c>
      <c r="L2" t="s">
        <v>7</v>
      </c>
      <c r="M2" t="s">
        <v>8</v>
      </c>
      <c r="N2" t="s">
        <v>9</v>
      </c>
      <c r="O2" t="s">
        <v>10</v>
      </c>
      <c r="Q2" t="str">
        <f>" @ Sharpe de "&amp;new_sharpe&amp;" y Performance de "&amp;+TEXT(I3,"##%")</f>
        <v xml:space="preserve"> @ Sharpe de 0.4 y Performance de 13%</v>
      </c>
    </row>
    <row r="3" spans="2:17" x14ac:dyDescent="0.2">
      <c r="B3" s="1">
        <v>0.05</v>
      </c>
      <c r="C3" s="2">
        <v>1.4999999999999999E-2</v>
      </c>
      <c r="D3">
        <v>0.4</v>
      </c>
      <c r="E3">
        <f>D3*B3</f>
        <v>2.0000000000000004E-2</v>
      </c>
      <c r="F3" s="4">
        <f>E3+C3</f>
        <v>3.5000000000000003E-2</v>
      </c>
      <c r="G3" s="4">
        <v>5.0000000000000001E-3</v>
      </c>
      <c r="H3" s="4">
        <f>F3-G3</f>
        <v>3.0000000000000002E-2</v>
      </c>
      <c r="I3" s="1">
        <v>0.13</v>
      </c>
      <c r="J3" s="5">
        <f>H3*(1-I3)</f>
        <v>2.6100000000000002E-2</v>
      </c>
      <c r="K3" s="1">
        <f>B3</f>
        <v>0.05</v>
      </c>
      <c r="L3" s="6">
        <f>E3</f>
        <v>2.0000000000000004E-2</v>
      </c>
      <c r="M3" s="6">
        <f>J3</f>
        <v>2.6100000000000002E-2</v>
      </c>
      <c r="N3" s="1">
        <f>M3-L3</f>
        <v>6.0999999999999978E-3</v>
      </c>
      <c r="O3" s="5">
        <f>Q3-L3</f>
        <v>-2.6000000000000016E-3</v>
      </c>
      <c r="P3">
        <f>B3*new_sharpe</f>
        <v>2.0000000000000004E-2</v>
      </c>
      <c r="Q3" s="5">
        <f>P3*(1-I3)</f>
        <v>1.7400000000000002E-2</v>
      </c>
    </row>
    <row r="4" spans="2:17" x14ac:dyDescent="0.2">
      <c r="B4" s="3">
        <f>B3+2.5%</f>
        <v>7.5000000000000011E-2</v>
      </c>
      <c r="C4" s="2">
        <f>C3</f>
        <v>1.4999999999999999E-2</v>
      </c>
      <c r="D4">
        <f>D3</f>
        <v>0.4</v>
      </c>
      <c r="E4">
        <f t="shared" ref="E4:E12" si="0">D4*B4</f>
        <v>3.0000000000000006E-2</v>
      </c>
      <c r="F4" s="4">
        <f t="shared" ref="F4:F12" si="1">E4+C4</f>
        <v>4.5000000000000005E-2</v>
      </c>
      <c r="G4" s="4">
        <f>G3</f>
        <v>5.0000000000000001E-3</v>
      </c>
      <c r="H4" s="4">
        <f t="shared" ref="H4:H12" si="2">F4-G4</f>
        <v>4.0000000000000008E-2</v>
      </c>
      <c r="I4" s="1">
        <v>0.13</v>
      </c>
      <c r="J4" s="5">
        <f t="shared" ref="J4:J12" si="3">H4*(1-I4)</f>
        <v>3.4800000000000005E-2</v>
      </c>
      <c r="K4" s="1">
        <f t="shared" ref="K4:K12" si="4">B4</f>
        <v>7.5000000000000011E-2</v>
      </c>
      <c r="L4" s="6">
        <f t="shared" ref="L4:L12" si="5">E4</f>
        <v>3.0000000000000006E-2</v>
      </c>
      <c r="M4" s="6">
        <f t="shared" ref="M4:M12" si="6">J4</f>
        <v>3.4800000000000005E-2</v>
      </c>
      <c r="N4" s="1">
        <f t="shared" ref="N4:N12" si="7">M4-L4</f>
        <v>4.7999999999999987E-3</v>
      </c>
      <c r="O4" s="5">
        <f t="shared" ref="O4:O12" si="8">Q4-L4</f>
        <v>-3.9000000000000007E-3</v>
      </c>
      <c r="P4">
        <f>B4*new_sharpe</f>
        <v>3.0000000000000006E-2</v>
      </c>
      <c r="Q4" s="5">
        <f t="shared" ref="Q4:Q12" si="9">P4*(1-I4)</f>
        <v>2.6100000000000005E-2</v>
      </c>
    </row>
    <row r="5" spans="2:17" x14ac:dyDescent="0.2">
      <c r="B5" s="3">
        <f t="shared" ref="B5:B11" si="10">B4+2.5%</f>
        <v>0.1</v>
      </c>
      <c r="C5" s="2">
        <f t="shared" ref="C5:C12" si="11">C4</f>
        <v>1.4999999999999999E-2</v>
      </c>
      <c r="D5">
        <f t="shared" ref="D5:D12" si="12">D4</f>
        <v>0.4</v>
      </c>
      <c r="E5">
        <f t="shared" si="0"/>
        <v>4.0000000000000008E-2</v>
      </c>
      <c r="F5" s="4">
        <f t="shared" si="1"/>
        <v>5.5000000000000007E-2</v>
      </c>
      <c r="G5" s="4">
        <f t="shared" ref="G5:G12" si="13">G4</f>
        <v>5.0000000000000001E-3</v>
      </c>
      <c r="H5" s="4">
        <f t="shared" si="2"/>
        <v>5.000000000000001E-2</v>
      </c>
      <c r="I5" s="1">
        <v>0.13</v>
      </c>
      <c r="J5" s="5">
        <f t="shared" si="3"/>
        <v>4.3500000000000011E-2</v>
      </c>
      <c r="K5" s="1">
        <f t="shared" si="4"/>
        <v>0.1</v>
      </c>
      <c r="L5" s="6">
        <f t="shared" si="5"/>
        <v>4.0000000000000008E-2</v>
      </c>
      <c r="M5" s="6">
        <f t="shared" si="6"/>
        <v>4.3500000000000011E-2</v>
      </c>
      <c r="N5" s="1">
        <f t="shared" si="7"/>
        <v>3.5000000000000031E-3</v>
      </c>
      <c r="O5" s="5">
        <f t="shared" si="8"/>
        <v>-5.2000000000000032E-3</v>
      </c>
      <c r="P5">
        <f>B5*new_sharpe</f>
        <v>4.0000000000000008E-2</v>
      </c>
      <c r="Q5" s="5">
        <f t="shared" si="9"/>
        <v>3.4800000000000005E-2</v>
      </c>
    </row>
    <row r="6" spans="2:17" x14ac:dyDescent="0.2">
      <c r="B6" s="3">
        <f t="shared" si="10"/>
        <v>0.125</v>
      </c>
      <c r="C6" s="2">
        <f t="shared" si="11"/>
        <v>1.4999999999999999E-2</v>
      </c>
      <c r="D6">
        <f t="shared" si="12"/>
        <v>0.4</v>
      </c>
      <c r="E6">
        <f t="shared" si="0"/>
        <v>0.05</v>
      </c>
      <c r="F6" s="4">
        <f t="shared" si="1"/>
        <v>6.5000000000000002E-2</v>
      </c>
      <c r="G6" s="4">
        <f t="shared" si="13"/>
        <v>5.0000000000000001E-3</v>
      </c>
      <c r="H6" s="4">
        <f t="shared" si="2"/>
        <v>6.0000000000000005E-2</v>
      </c>
      <c r="I6" s="1">
        <v>0.13</v>
      </c>
      <c r="J6" s="5">
        <f t="shared" si="3"/>
        <v>5.2200000000000003E-2</v>
      </c>
      <c r="K6" s="1">
        <f t="shared" si="4"/>
        <v>0.125</v>
      </c>
      <c r="L6" s="6">
        <f t="shared" si="5"/>
        <v>0.05</v>
      </c>
      <c r="M6" s="6">
        <f t="shared" si="6"/>
        <v>5.2200000000000003E-2</v>
      </c>
      <c r="N6" s="1">
        <f t="shared" si="7"/>
        <v>2.2000000000000006E-3</v>
      </c>
      <c r="O6" s="5">
        <f t="shared" si="8"/>
        <v>-6.4999999999999988E-3</v>
      </c>
      <c r="P6">
        <f>B6*new_sharpe</f>
        <v>0.05</v>
      </c>
      <c r="Q6" s="5">
        <f t="shared" si="9"/>
        <v>4.3500000000000004E-2</v>
      </c>
    </row>
    <row r="7" spans="2:17" x14ac:dyDescent="0.2">
      <c r="B7" s="3">
        <f t="shared" si="10"/>
        <v>0.15</v>
      </c>
      <c r="C7" s="2">
        <f t="shared" si="11"/>
        <v>1.4999999999999999E-2</v>
      </c>
      <c r="D7">
        <f t="shared" si="12"/>
        <v>0.4</v>
      </c>
      <c r="E7">
        <f t="shared" si="0"/>
        <v>0.06</v>
      </c>
      <c r="F7" s="4">
        <f t="shared" si="1"/>
        <v>7.4999999999999997E-2</v>
      </c>
      <c r="G7" s="4">
        <f t="shared" si="13"/>
        <v>5.0000000000000001E-3</v>
      </c>
      <c r="H7" s="4">
        <f t="shared" si="2"/>
        <v>6.9999999999999993E-2</v>
      </c>
      <c r="I7" s="1">
        <v>0.13</v>
      </c>
      <c r="J7" s="5">
        <f t="shared" si="3"/>
        <v>6.0899999999999996E-2</v>
      </c>
      <c r="K7" s="1">
        <f t="shared" si="4"/>
        <v>0.15</v>
      </c>
      <c r="L7" s="6">
        <f t="shared" si="5"/>
        <v>0.06</v>
      </c>
      <c r="M7" s="6">
        <f t="shared" si="6"/>
        <v>6.0899999999999996E-2</v>
      </c>
      <c r="N7" s="1">
        <f t="shared" si="7"/>
        <v>8.9999999999999802E-4</v>
      </c>
      <c r="O7" s="5">
        <f t="shared" si="8"/>
        <v>-7.8000000000000014E-3</v>
      </c>
      <c r="P7">
        <f>B7*new_sharpe</f>
        <v>0.06</v>
      </c>
      <c r="Q7" s="5">
        <f t="shared" si="9"/>
        <v>5.2199999999999996E-2</v>
      </c>
    </row>
    <row r="8" spans="2:17" x14ac:dyDescent="0.2">
      <c r="B8" s="3">
        <f t="shared" si="10"/>
        <v>0.17499999999999999</v>
      </c>
      <c r="C8" s="2">
        <f t="shared" si="11"/>
        <v>1.4999999999999999E-2</v>
      </c>
      <c r="D8">
        <f t="shared" si="12"/>
        <v>0.4</v>
      </c>
      <c r="E8">
        <f t="shared" si="0"/>
        <v>6.9999999999999993E-2</v>
      </c>
      <c r="F8" s="4">
        <f t="shared" si="1"/>
        <v>8.4999999999999992E-2</v>
      </c>
      <c r="G8" s="4">
        <f t="shared" si="13"/>
        <v>5.0000000000000001E-3</v>
      </c>
      <c r="H8" s="4">
        <f t="shared" si="2"/>
        <v>7.9999999999999988E-2</v>
      </c>
      <c r="I8" s="1">
        <v>0.13</v>
      </c>
      <c r="J8" s="5">
        <f t="shared" si="3"/>
        <v>6.9599999999999995E-2</v>
      </c>
      <c r="K8" s="1">
        <f t="shared" si="4"/>
        <v>0.17499999999999999</v>
      </c>
      <c r="L8" s="6">
        <f t="shared" si="5"/>
        <v>6.9999999999999993E-2</v>
      </c>
      <c r="M8" s="6">
        <f t="shared" si="6"/>
        <v>6.9599999999999995E-2</v>
      </c>
      <c r="N8" s="1">
        <f t="shared" si="7"/>
        <v>-3.9999999999999758E-4</v>
      </c>
      <c r="O8" s="5">
        <f t="shared" si="8"/>
        <v>-9.099999999999997E-3</v>
      </c>
      <c r="P8">
        <f>B8*new_sharpe</f>
        <v>6.9999999999999993E-2</v>
      </c>
      <c r="Q8" s="5">
        <f t="shared" si="9"/>
        <v>6.0899999999999996E-2</v>
      </c>
    </row>
    <row r="9" spans="2:17" x14ac:dyDescent="0.2">
      <c r="B9" s="3">
        <f t="shared" si="10"/>
        <v>0.19999999999999998</v>
      </c>
      <c r="C9" s="2">
        <f t="shared" si="11"/>
        <v>1.4999999999999999E-2</v>
      </c>
      <c r="D9">
        <f t="shared" si="12"/>
        <v>0.4</v>
      </c>
      <c r="E9">
        <f t="shared" si="0"/>
        <v>0.08</v>
      </c>
      <c r="F9" s="4">
        <f t="shared" si="1"/>
        <v>9.5000000000000001E-2</v>
      </c>
      <c r="G9" s="4">
        <f t="shared" si="13"/>
        <v>5.0000000000000001E-3</v>
      </c>
      <c r="H9" s="4">
        <f t="shared" si="2"/>
        <v>0.09</v>
      </c>
      <c r="I9" s="1">
        <v>0.13</v>
      </c>
      <c r="J9" s="5">
        <f t="shared" si="3"/>
        <v>7.8299999999999995E-2</v>
      </c>
      <c r="K9" s="1">
        <f t="shared" si="4"/>
        <v>0.19999999999999998</v>
      </c>
      <c r="L9" s="6">
        <f t="shared" si="5"/>
        <v>0.08</v>
      </c>
      <c r="M9" s="6">
        <f t="shared" si="6"/>
        <v>7.8299999999999995E-2</v>
      </c>
      <c r="N9" s="1">
        <f t="shared" si="7"/>
        <v>-1.7000000000000071E-3</v>
      </c>
      <c r="O9" s="5">
        <f t="shared" si="8"/>
        <v>-1.0400000000000006E-2</v>
      </c>
      <c r="P9">
        <f>B9*new_sharpe</f>
        <v>0.08</v>
      </c>
      <c r="Q9" s="5">
        <f t="shared" si="9"/>
        <v>6.9599999999999995E-2</v>
      </c>
    </row>
    <row r="10" spans="2:17" x14ac:dyDescent="0.2">
      <c r="B10" s="3">
        <f t="shared" si="10"/>
        <v>0.22499999999999998</v>
      </c>
      <c r="C10" s="2">
        <f t="shared" si="11"/>
        <v>1.4999999999999999E-2</v>
      </c>
      <c r="D10">
        <f t="shared" si="12"/>
        <v>0.4</v>
      </c>
      <c r="E10">
        <f t="shared" si="0"/>
        <v>0.09</v>
      </c>
      <c r="F10" s="4">
        <f t="shared" si="1"/>
        <v>0.105</v>
      </c>
      <c r="G10" s="4">
        <f t="shared" si="13"/>
        <v>5.0000000000000001E-3</v>
      </c>
      <c r="H10" s="4">
        <f t="shared" si="2"/>
        <v>9.9999999999999992E-2</v>
      </c>
      <c r="I10" s="1">
        <v>0.13</v>
      </c>
      <c r="J10" s="5">
        <f t="shared" si="3"/>
        <v>8.6999999999999994E-2</v>
      </c>
      <c r="K10" s="1">
        <f t="shared" si="4"/>
        <v>0.22499999999999998</v>
      </c>
      <c r="L10" s="6">
        <f t="shared" si="5"/>
        <v>0.09</v>
      </c>
      <c r="M10" s="6">
        <f t="shared" si="6"/>
        <v>8.6999999999999994E-2</v>
      </c>
      <c r="N10" s="1">
        <f t="shared" si="7"/>
        <v>-3.0000000000000027E-3</v>
      </c>
      <c r="O10" s="5">
        <f t="shared" si="8"/>
        <v>-1.1700000000000002E-2</v>
      </c>
      <c r="P10">
        <f>B10*new_sharpe</f>
        <v>0.09</v>
      </c>
      <c r="Q10" s="5">
        <f t="shared" si="9"/>
        <v>7.8299999999999995E-2</v>
      </c>
    </row>
    <row r="11" spans="2:17" x14ac:dyDescent="0.2">
      <c r="B11" s="3">
        <f t="shared" si="10"/>
        <v>0.24999999999999997</v>
      </c>
      <c r="C11" s="2">
        <f t="shared" si="11"/>
        <v>1.4999999999999999E-2</v>
      </c>
      <c r="D11">
        <f t="shared" si="12"/>
        <v>0.4</v>
      </c>
      <c r="E11">
        <f t="shared" si="0"/>
        <v>9.9999999999999992E-2</v>
      </c>
      <c r="F11" s="4">
        <f t="shared" si="1"/>
        <v>0.11499999999999999</v>
      </c>
      <c r="G11" s="4">
        <f t="shared" si="13"/>
        <v>5.0000000000000001E-3</v>
      </c>
      <c r="H11" s="4">
        <f t="shared" si="2"/>
        <v>0.10999999999999999</v>
      </c>
      <c r="I11" s="1">
        <v>0.13</v>
      </c>
      <c r="J11" s="5">
        <f t="shared" si="3"/>
        <v>9.5699999999999993E-2</v>
      </c>
      <c r="K11" s="1">
        <f t="shared" si="4"/>
        <v>0.24999999999999997</v>
      </c>
      <c r="L11" s="6">
        <f t="shared" si="5"/>
        <v>9.9999999999999992E-2</v>
      </c>
      <c r="M11" s="6">
        <f t="shared" si="6"/>
        <v>9.5699999999999993E-2</v>
      </c>
      <c r="N11" s="1">
        <f t="shared" si="7"/>
        <v>-4.2999999999999983E-3</v>
      </c>
      <c r="O11" s="5">
        <f t="shared" si="8"/>
        <v>-1.2999999999999998E-2</v>
      </c>
      <c r="P11">
        <f>B11*new_sharpe</f>
        <v>9.9999999999999992E-2</v>
      </c>
      <c r="Q11" s="5">
        <f t="shared" si="9"/>
        <v>8.6999999999999994E-2</v>
      </c>
    </row>
    <row r="12" spans="2:17" x14ac:dyDescent="0.2">
      <c r="B12" s="3">
        <f>B11+2.5%</f>
        <v>0.27499999999999997</v>
      </c>
      <c r="C12" s="2">
        <f t="shared" si="11"/>
        <v>1.4999999999999999E-2</v>
      </c>
      <c r="D12">
        <f t="shared" si="12"/>
        <v>0.4</v>
      </c>
      <c r="E12">
        <f t="shared" si="0"/>
        <v>0.10999999999999999</v>
      </c>
      <c r="F12" s="4">
        <f t="shared" si="1"/>
        <v>0.12499999999999999</v>
      </c>
      <c r="G12" s="4">
        <f t="shared" si="13"/>
        <v>5.0000000000000001E-3</v>
      </c>
      <c r="H12" s="4">
        <f t="shared" si="2"/>
        <v>0.11999999999999998</v>
      </c>
      <c r="I12" s="1">
        <v>0.13</v>
      </c>
      <c r="J12" s="5">
        <f t="shared" si="3"/>
        <v>0.10439999999999998</v>
      </c>
      <c r="K12" s="1">
        <f t="shared" si="4"/>
        <v>0.27499999999999997</v>
      </c>
      <c r="L12" s="6">
        <f t="shared" si="5"/>
        <v>0.10999999999999999</v>
      </c>
      <c r="M12" s="6">
        <f t="shared" si="6"/>
        <v>0.10439999999999998</v>
      </c>
      <c r="N12" s="1">
        <f t="shared" si="7"/>
        <v>-5.6000000000000077E-3</v>
      </c>
      <c r="O12" s="5">
        <f t="shared" si="8"/>
        <v>-1.4299999999999993E-2</v>
      </c>
      <c r="P12">
        <f>B12*new_sharpe</f>
        <v>0.10999999999999999</v>
      </c>
      <c r="Q12" s="5">
        <f t="shared" si="9"/>
        <v>9.5699999999999993E-2</v>
      </c>
    </row>
    <row r="14" spans="2:17" x14ac:dyDescent="0.2">
      <c r="C14" s="7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new_sharpe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cordura21 cordura21</dc:creator>
  <cp:lastModifiedBy>cordura21 cordura21</cp:lastModifiedBy>
  <dcterms:created xsi:type="dcterms:W3CDTF">2023-02-17T11:54:02Z</dcterms:created>
  <dcterms:modified xsi:type="dcterms:W3CDTF">2023-02-17T12:09:33Z</dcterms:modified>
</cp:coreProperties>
</file>