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Trading-bloque\"/>
    </mc:Choice>
  </mc:AlternateContent>
  <xr:revisionPtr revIDLastSave="0" documentId="13_ncr:1_{DF77347F-8077-4720-AB5A-7A04FB798B6B}" xr6:coauthVersionLast="47" xr6:coauthVersionMax="47" xr10:uidLastSave="{00000000-0000-0000-0000-000000000000}"/>
  <bookViews>
    <workbookView xWindow="-120" yWindow="-120" windowWidth="29040" windowHeight="15840" activeTab="1" xr2:uid="{36F39AE5-E7EB-4810-858B-A47580545ACD}"/>
  </bookViews>
  <sheets>
    <sheet name="Hoja1 (2)" sheetId="2" r:id="rId1"/>
    <sheet name="Hoja3" sheetId="3" r:id="rId2"/>
    <sheet name="Hoja1" sheetId="1" r:id="rId3"/>
  </sheets>
  <definedNames>
    <definedName name="RetornoBruto" localSheetId="0">'Hoja1 (2)'!$K$2</definedName>
    <definedName name="RetornoBruto">Hoja1!$L$2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F19" i="3"/>
  <c r="G19" i="3"/>
  <c r="G20" i="3" s="1"/>
  <c r="G21" i="3" s="1"/>
  <c r="G22" i="3" s="1"/>
  <c r="G23" i="3" s="1"/>
  <c r="G24" i="3" s="1"/>
  <c r="G25" i="3" s="1"/>
  <c r="G26" i="3" s="1"/>
  <c r="F20" i="3"/>
  <c r="F21" i="3" s="1"/>
  <c r="F22" i="3" s="1"/>
  <c r="F23" i="3" s="1"/>
  <c r="F24" i="3" s="1"/>
  <c r="F25" i="3" s="1"/>
  <c r="F26" i="3" s="1"/>
  <c r="E14" i="3" l="1"/>
  <c r="D14" i="3"/>
  <c r="E8" i="3"/>
  <c r="E10" i="3" s="1"/>
  <c r="E13" i="3" s="1"/>
  <c r="D8" i="3"/>
  <c r="D10" i="3" s="1"/>
  <c r="D13" i="3" s="1"/>
  <c r="E3" i="2"/>
  <c r="E4" i="2"/>
  <c r="B1" i="2"/>
  <c r="B1" i="1"/>
  <c r="F6" i="1"/>
  <c r="E4" i="1"/>
  <c r="F4" i="1" s="1"/>
  <c r="E5" i="1"/>
  <c r="F5" i="1" s="1"/>
  <c r="E6" i="1"/>
  <c r="E7" i="1"/>
  <c r="F7" i="1" s="1"/>
  <c r="E8" i="1"/>
  <c r="F8" i="1" s="1"/>
  <c r="E3" i="1"/>
  <c r="F3" i="1" s="1"/>
  <c r="G7" i="1" l="1"/>
  <c r="H7" i="1" s="1"/>
  <c r="G6" i="1"/>
  <c r="H6" i="1" s="1"/>
  <c r="G8" i="1"/>
  <c r="H8" i="1" s="1"/>
  <c r="G3" i="1"/>
  <c r="H3" i="1" s="1"/>
  <c r="G5" i="1"/>
  <c r="H5" i="1" s="1"/>
  <c r="F4" i="2" l="1"/>
  <c r="G4" i="2" s="1"/>
  <c r="F3" i="2"/>
  <c r="G3" i="2" s="1"/>
  <c r="G4" i="1"/>
  <c r="H4" i="1" s="1"/>
</calcChain>
</file>

<file path=xl/sharedStrings.xml><?xml version="1.0" encoding="utf-8"?>
<sst xmlns="http://schemas.openxmlformats.org/spreadsheetml/2006/main" count="37" uniqueCount="29">
  <si>
    <t>Retorno Neto</t>
  </si>
  <si>
    <t>Lynx</t>
  </si>
  <si>
    <t>Transtrend</t>
  </si>
  <si>
    <t>DUNN</t>
  </si>
  <si>
    <t>Crabel</t>
  </si>
  <si>
    <t>Chesapeake</t>
  </si>
  <si>
    <t>Mulvaney</t>
  </si>
  <si>
    <t>Fund Mgmt Fee</t>
  </si>
  <si>
    <t>Fund Perf Fee</t>
  </si>
  <si>
    <t>Mgmt Fee</t>
  </si>
  <si>
    <t>Perf Fee</t>
  </si>
  <si>
    <t>Total Fee Paid</t>
  </si>
  <si>
    <t>Fund</t>
  </si>
  <si>
    <t>A</t>
  </si>
  <si>
    <t>B</t>
  </si>
  <si>
    <t>Perf Fee Paid</t>
  </si>
  <si>
    <t>Retorno Inicial</t>
  </si>
  <si>
    <t>P Fee</t>
  </si>
  <si>
    <t>Retorno neto de AQR ultimos 4 años 8%</t>
  </si>
  <si>
    <t>Retorno Bruto de AQR</t>
  </si>
  <si>
    <t>Management Fee</t>
  </si>
  <si>
    <t>Performance Fee</t>
  </si>
  <si>
    <t>Retorno Bruto de otro Fondo</t>
  </si>
  <si>
    <t>Retorno Neto del otro Fondo</t>
  </si>
  <si>
    <t>4 Años</t>
  </si>
  <si>
    <t>Retorno Neto de AQR últimos X años</t>
  </si>
  <si>
    <t>7 Años</t>
  </si>
  <si>
    <t>Retorno Neto de AQR</t>
  </si>
  <si>
    <t>Cuan diferente de sacarle al CAGR que al directo con 25% de P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</si>
</sst>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4" xfId="0" applyFill="1" applyBorder="1"/>
    <xf numFmtId="9" fontId="0" fillId="2" borderId="5" xfId="2" applyFont="1" applyFill="1" applyBorder="1" applyAlignment="1">
      <alignment horizontal="center"/>
    </xf>
    <xf numFmtId="0" fontId="0" fillId="3" borderId="4" xfId="0" applyFill="1" applyBorder="1"/>
    <xf numFmtId="9" fontId="0" fillId="3" borderId="5" xfId="2" applyFont="1" applyFill="1" applyBorder="1" applyAlignment="1">
      <alignment horizontal="center"/>
    </xf>
    <xf numFmtId="0" fontId="0" fillId="3" borderId="6" xfId="0" applyFill="1" applyBorder="1"/>
    <xf numFmtId="9" fontId="0" fillId="3" borderId="8" xfId="2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65" fontId="0" fillId="2" borderId="4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165" fontId="0" fillId="2" borderId="5" xfId="2" applyNumberFormat="1" applyFont="1" applyFill="1" applyBorder="1" applyAlignment="1">
      <alignment horizontal="center"/>
    </xf>
    <xf numFmtId="165" fontId="0" fillId="3" borderId="4" xfId="2" applyNumberFormat="1" applyFont="1" applyFill="1" applyBorder="1" applyAlignment="1">
      <alignment horizontal="center"/>
    </xf>
    <xf numFmtId="165" fontId="0" fillId="3" borderId="0" xfId="2" applyNumberFormat="1" applyFont="1" applyFill="1" applyBorder="1" applyAlignment="1">
      <alignment horizontal="center"/>
    </xf>
    <xf numFmtId="165" fontId="0" fillId="3" borderId="5" xfId="2" applyNumberFormat="1" applyFont="1" applyFill="1" applyBorder="1" applyAlignment="1">
      <alignment horizontal="center"/>
    </xf>
    <xf numFmtId="165" fontId="0" fillId="3" borderId="6" xfId="2" applyNumberFormat="1" applyFont="1" applyFill="1" applyBorder="1" applyAlignment="1">
      <alignment horizontal="center"/>
    </xf>
    <xf numFmtId="165" fontId="0" fillId="3" borderId="7" xfId="2" applyNumberFormat="1" applyFont="1" applyFill="1" applyBorder="1" applyAlignment="1">
      <alignment horizontal="center"/>
    </xf>
    <xf numFmtId="165" fontId="0" fillId="3" borderId="8" xfId="2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/>
    </xf>
    <xf numFmtId="9" fontId="0" fillId="2" borderId="0" xfId="2" applyNumberFormat="1" applyFont="1" applyFill="1" applyBorder="1" applyAlignment="1">
      <alignment horizontal="center"/>
    </xf>
    <xf numFmtId="9" fontId="0" fillId="3" borderId="0" xfId="2" applyNumberFormat="1" applyFont="1" applyFill="1" applyBorder="1" applyAlignment="1">
      <alignment horizontal="center"/>
    </xf>
    <xf numFmtId="9" fontId="0" fillId="3" borderId="7" xfId="2" applyNumberFormat="1" applyFont="1" applyFill="1" applyBorder="1" applyAlignment="1">
      <alignment horizontal="center"/>
    </xf>
    <xf numFmtId="9" fontId="0" fillId="2" borderId="4" xfId="2" applyNumberFormat="1" applyFont="1" applyFill="1" applyBorder="1" applyAlignment="1">
      <alignment horizontal="center"/>
    </xf>
    <xf numFmtId="9" fontId="0" fillId="3" borderId="4" xfId="2" applyNumberFormat="1" applyFont="1" applyFill="1" applyBorder="1" applyAlignment="1">
      <alignment horizontal="center"/>
    </xf>
    <xf numFmtId="9" fontId="0" fillId="3" borderId="6" xfId="2" applyNumberFormat="1" applyFont="1" applyFill="1" applyBorder="1" applyAlignment="1">
      <alignment horizontal="center"/>
    </xf>
    <xf numFmtId="9" fontId="0" fillId="3" borderId="5" xfId="2" applyNumberFormat="1" applyFon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9" fontId="0" fillId="3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167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328D-5E94-43EC-BA61-C02A04787B14}">
  <dimension ref="B1:K8"/>
  <sheetViews>
    <sheetView zoomScale="160" zoomScaleNormal="160" workbookViewId="0">
      <selection activeCell="G14" sqref="G14"/>
    </sheetView>
  </sheetViews>
  <sheetFormatPr baseColWidth="10" defaultRowHeight="15" x14ac:dyDescent="0.25"/>
  <cols>
    <col min="3" max="7" width="11" customWidth="1"/>
  </cols>
  <sheetData>
    <row r="1" spans="2:11" ht="15.75" thickBot="1" x14ac:dyDescent="0.3">
      <c r="B1" s="35" t="str">
        <f>+"Retorno Bruto del "&amp; +RetornoBruto*100 &amp;  "%"</f>
        <v>Retorno Bruto del 10%</v>
      </c>
      <c r="C1" s="36"/>
      <c r="D1" s="36"/>
      <c r="E1" s="42"/>
      <c r="F1" s="42"/>
      <c r="G1" s="43"/>
    </row>
    <row r="2" spans="2:11" ht="29.25" customHeight="1" thickBot="1" x14ac:dyDescent="0.3">
      <c r="B2" s="6" t="s">
        <v>12</v>
      </c>
      <c r="C2" s="7" t="s">
        <v>7</v>
      </c>
      <c r="D2" s="8" t="s">
        <v>8</v>
      </c>
      <c r="E2" s="15" t="s">
        <v>15</v>
      </c>
      <c r="F2" s="7" t="s">
        <v>11</v>
      </c>
      <c r="G2" s="8" t="s">
        <v>0</v>
      </c>
      <c r="J2" s="44" t="s">
        <v>16</v>
      </c>
      <c r="K2" s="1">
        <v>0.1</v>
      </c>
    </row>
    <row r="3" spans="2:11" ht="15.75" thickTop="1" x14ac:dyDescent="0.25">
      <c r="B3" s="40" t="s">
        <v>13</v>
      </c>
      <c r="C3" s="17">
        <v>0.02</v>
      </c>
      <c r="D3" s="10">
        <v>0</v>
      </c>
      <c r="E3" s="16">
        <f>-IF(RetornoBruto-C3&gt;0,(RetornoBruto-CD3)*D3,0)</f>
        <v>0</v>
      </c>
      <c r="F3" s="27">
        <f>-+C3+E3</f>
        <v>-0.02</v>
      </c>
      <c r="G3" s="18">
        <f>+RetornoBruto+F3</f>
        <v>0.08</v>
      </c>
      <c r="J3" t="s">
        <v>9</v>
      </c>
      <c r="K3" s="4">
        <v>6.0000000000000001E-3</v>
      </c>
    </row>
    <row r="4" spans="2:11" ht="15.75" thickBot="1" x14ac:dyDescent="0.3">
      <c r="B4" s="41" t="s">
        <v>14</v>
      </c>
      <c r="C4" s="23">
        <v>6.0000000000000001E-3</v>
      </c>
      <c r="D4" s="14">
        <v>0.13</v>
      </c>
      <c r="E4" s="22">
        <f>-IF(RetornoBruto-C4&gt;0,(RetornoBruto-CD4)*D4,0)</f>
        <v>-1.3000000000000001E-2</v>
      </c>
      <c r="F4" s="29">
        <f>-+C4+E4</f>
        <v>-1.9000000000000003E-2</v>
      </c>
      <c r="G4" s="24">
        <f>+RetornoBruto+F4</f>
        <v>8.1000000000000003E-2</v>
      </c>
      <c r="J4" t="s">
        <v>17</v>
      </c>
      <c r="K4" s="1">
        <v>0.13</v>
      </c>
    </row>
    <row r="8" spans="2:11" x14ac:dyDescent="0.25">
      <c r="B8" t="s">
        <v>18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CDC1-4340-46F7-8F0E-BFADD74BCF36}">
  <dimension ref="C4:G26"/>
  <sheetViews>
    <sheetView tabSelected="1" topLeftCell="A7" zoomScale="160" zoomScaleNormal="160" workbookViewId="0">
      <selection activeCell="G26" sqref="G26"/>
    </sheetView>
  </sheetViews>
  <sheetFormatPr baseColWidth="10" defaultRowHeight="15" x14ac:dyDescent="0.25"/>
  <cols>
    <col min="3" max="3" width="36.42578125" bestFit="1" customWidth="1"/>
  </cols>
  <sheetData>
    <row r="4" spans="3:5" x14ac:dyDescent="0.25">
      <c r="D4" s="5" t="s">
        <v>24</v>
      </c>
      <c r="E4" s="5" t="s">
        <v>26</v>
      </c>
    </row>
    <row r="5" spans="3:5" x14ac:dyDescent="0.25">
      <c r="C5" s="45" t="s">
        <v>25</v>
      </c>
      <c r="D5" s="46">
        <v>0.08</v>
      </c>
      <c r="E5" s="46">
        <v>1.6E-2</v>
      </c>
    </row>
    <row r="6" spans="3:5" x14ac:dyDescent="0.25">
      <c r="C6" t="s">
        <v>20</v>
      </c>
      <c r="D6" s="47">
        <v>1.2500000000000001E-2</v>
      </c>
      <c r="E6" s="47">
        <v>1.2500000000000001E-2</v>
      </c>
    </row>
    <row r="7" spans="3:5" x14ac:dyDescent="0.25">
      <c r="C7" t="s">
        <v>21</v>
      </c>
      <c r="D7" s="48">
        <v>0</v>
      </c>
      <c r="E7" s="48">
        <v>0</v>
      </c>
    </row>
    <row r="8" spans="3:5" x14ac:dyDescent="0.25">
      <c r="C8" s="45" t="s">
        <v>19</v>
      </c>
      <c r="D8" s="49">
        <f>+D5+D6</f>
        <v>9.2499999999999999E-2</v>
      </c>
      <c r="E8" s="49">
        <f>+E5+E6</f>
        <v>2.8500000000000001E-2</v>
      </c>
    </row>
    <row r="9" spans="3:5" ht="6.75" customHeight="1" x14ac:dyDescent="0.25">
      <c r="D9" s="5"/>
      <c r="E9" s="5"/>
    </row>
    <row r="10" spans="3:5" x14ac:dyDescent="0.25">
      <c r="C10" t="s">
        <v>22</v>
      </c>
      <c r="D10" s="47">
        <f>+D8</f>
        <v>9.2499999999999999E-2</v>
      </c>
      <c r="E10" s="47">
        <f>+E8</f>
        <v>2.8500000000000001E-2</v>
      </c>
    </row>
    <row r="11" spans="3:5" x14ac:dyDescent="0.25">
      <c r="C11" t="s">
        <v>20</v>
      </c>
      <c r="D11" s="47">
        <v>6.0000000000000001E-3</v>
      </c>
      <c r="E11" s="47">
        <v>6.0000000000000001E-3</v>
      </c>
    </row>
    <row r="12" spans="3:5" x14ac:dyDescent="0.25">
      <c r="C12" t="s">
        <v>21</v>
      </c>
      <c r="D12" s="48">
        <v>0.13</v>
      </c>
      <c r="E12" s="48">
        <v>0.13</v>
      </c>
    </row>
    <row r="13" spans="3:5" x14ac:dyDescent="0.25">
      <c r="C13" s="45" t="s">
        <v>23</v>
      </c>
      <c r="D13" s="50">
        <f>+(D10-D11)*(1-D12)</f>
        <v>7.5254999999999989E-2</v>
      </c>
      <c r="E13" s="50">
        <f>+(E10-E11)*(1-E12)</f>
        <v>1.9574999999999999E-2</v>
      </c>
    </row>
    <row r="14" spans="3:5" x14ac:dyDescent="0.25">
      <c r="C14" s="45" t="s">
        <v>27</v>
      </c>
      <c r="D14" s="46">
        <f>+D5</f>
        <v>0.08</v>
      </c>
      <c r="E14" s="46">
        <f>+E5</f>
        <v>1.6E-2</v>
      </c>
    </row>
    <row r="17" spans="4:7" x14ac:dyDescent="0.25">
      <c r="D17" t="s">
        <v>28</v>
      </c>
    </row>
    <row r="18" spans="4:7" x14ac:dyDescent="0.25">
      <c r="D18" s="3">
        <v>0.04</v>
      </c>
      <c r="E18" s="2">
        <f>+D18*0.75</f>
        <v>0.03</v>
      </c>
      <c r="F18">
        <v>100</v>
      </c>
      <c r="G18">
        <v>100</v>
      </c>
    </row>
    <row r="19" spans="4:7" x14ac:dyDescent="0.25">
      <c r="F19">
        <f>+F18*(1+$D$18)</f>
        <v>104</v>
      </c>
      <c r="G19">
        <f>+G18*(1+$E$18)</f>
        <v>103</v>
      </c>
    </row>
    <row r="20" spans="4:7" x14ac:dyDescent="0.25">
      <c r="F20">
        <f t="shared" ref="F20:F25" si="0">+F19*(1+$D$18)</f>
        <v>108.16</v>
      </c>
      <c r="G20">
        <f>+G19*(1+$E$18)</f>
        <v>106.09</v>
      </c>
    </row>
    <row r="21" spans="4:7" x14ac:dyDescent="0.25">
      <c r="F21">
        <f t="shared" si="0"/>
        <v>112.4864</v>
      </c>
      <c r="G21">
        <f>+G20*(1+$E$18)</f>
        <v>109.2727</v>
      </c>
    </row>
    <row r="22" spans="4:7" x14ac:dyDescent="0.25">
      <c r="F22">
        <f t="shared" si="0"/>
        <v>116.98585600000001</v>
      </c>
      <c r="G22">
        <f>+G21*(1+$E$18)</f>
        <v>112.550881</v>
      </c>
    </row>
    <row r="23" spans="4:7" x14ac:dyDescent="0.25">
      <c r="F23">
        <f t="shared" si="0"/>
        <v>121.66529024000002</v>
      </c>
      <c r="G23">
        <f>+G22*(1+$E$18)</f>
        <v>115.92740743</v>
      </c>
    </row>
    <row r="24" spans="4:7" x14ac:dyDescent="0.25">
      <c r="F24">
        <f t="shared" si="0"/>
        <v>126.53190184960002</v>
      </c>
      <c r="G24">
        <f>+G23*(1+$E$18)</f>
        <v>119.4052296529</v>
      </c>
    </row>
    <row r="25" spans="4:7" x14ac:dyDescent="0.25">
      <c r="F25">
        <f t="shared" si="0"/>
        <v>131.59317792358402</v>
      </c>
      <c r="G25">
        <f>+G24*(1+$E$18)</f>
        <v>122.987386542487</v>
      </c>
    </row>
    <row r="26" spans="4:7" x14ac:dyDescent="0.25">
      <c r="F26" s="51">
        <f>+(F25-F18)*0.75</f>
        <v>23.694883442688017</v>
      </c>
      <c r="G26" s="51">
        <f>+G25-G18</f>
        <v>22.987386542487002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800B-2054-4B3F-9EC1-A210E583D0B9}">
  <dimension ref="B1:L8"/>
  <sheetViews>
    <sheetView zoomScale="160" zoomScaleNormal="160" workbookViewId="0">
      <selection activeCell="E14" sqref="E14"/>
    </sheetView>
  </sheetViews>
  <sheetFormatPr baseColWidth="10" defaultRowHeight="15" x14ac:dyDescent="0.25"/>
  <cols>
    <col min="3" max="8" width="11" customWidth="1"/>
  </cols>
  <sheetData>
    <row r="1" spans="2:12" ht="15.75" thickBot="1" x14ac:dyDescent="0.3">
      <c r="B1" s="35" t="str">
        <f>+"Retorno Bruto del "&amp; +RetornoBruto*100 &amp;  "%"</f>
        <v>Retorno Bruto del 0%</v>
      </c>
      <c r="C1" s="36"/>
      <c r="D1" s="36"/>
      <c r="E1" s="36"/>
      <c r="F1" s="36"/>
      <c r="G1" s="36"/>
      <c r="H1" s="37"/>
    </row>
    <row r="2" spans="2:12" ht="29.25" customHeight="1" thickBot="1" x14ac:dyDescent="0.3">
      <c r="B2" s="6" t="s">
        <v>12</v>
      </c>
      <c r="C2" s="7" t="s">
        <v>7</v>
      </c>
      <c r="D2" s="8" t="s">
        <v>8</v>
      </c>
      <c r="E2" s="15" t="s">
        <v>9</v>
      </c>
      <c r="F2" s="7" t="s">
        <v>10</v>
      </c>
      <c r="G2" s="8" t="s">
        <v>11</v>
      </c>
      <c r="H2" s="25" t="s">
        <v>0</v>
      </c>
      <c r="L2" s="1">
        <v>0</v>
      </c>
    </row>
    <row r="3" spans="2:12" ht="15.75" thickTop="1" x14ac:dyDescent="0.25">
      <c r="B3" s="9" t="s">
        <v>1</v>
      </c>
      <c r="C3" s="27">
        <v>0.01</v>
      </c>
      <c r="D3" s="10">
        <v>0.2</v>
      </c>
      <c r="E3" s="30">
        <f>-C3</f>
        <v>-0.01</v>
      </c>
      <c r="F3" s="17">
        <f>-IF(RetornoBruto+E3&gt;0,(RetornoBruto+E3)*D3,0)</f>
        <v>0</v>
      </c>
      <c r="G3" s="18">
        <f>+E3+F3</f>
        <v>-0.01</v>
      </c>
      <c r="H3" s="38">
        <f>+RetornoBruto+G3</f>
        <v>-0.01</v>
      </c>
    </row>
    <row r="4" spans="2:12" x14ac:dyDescent="0.25">
      <c r="B4" s="11" t="s">
        <v>2</v>
      </c>
      <c r="C4" s="20">
        <v>1.4999999999999999E-2</v>
      </c>
      <c r="D4" s="12">
        <v>0.2</v>
      </c>
      <c r="E4" s="19">
        <f t="shared" ref="E4:E8" si="0">-C4</f>
        <v>-1.4999999999999999E-2</v>
      </c>
      <c r="F4" s="20">
        <f>-IF(RetornoBruto+E4&gt;0,(RetornoBruto+E4)*D4,0)</f>
        <v>0</v>
      </c>
      <c r="G4" s="21">
        <f t="shared" ref="G4:G8" si="1">+E4+F4</f>
        <v>-1.4999999999999999E-2</v>
      </c>
      <c r="H4" s="26">
        <f>+RetornoBruto+G4</f>
        <v>-1.4999999999999999E-2</v>
      </c>
    </row>
    <row r="5" spans="2:12" x14ac:dyDescent="0.25">
      <c r="B5" s="9" t="s">
        <v>3</v>
      </c>
      <c r="C5" s="27">
        <v>0</v>
      </c>
      <c r="D5" s="10">
        <v>0.25</v>
      </c>
      <c r="E5" s="30">
        <f t="shared" si="0"/>
        <v>0</v>
      </c>
      <c r="F5" s="17">
        <f>-IF(RetornoBruto+E5&gt;0,(RetornoBruto+E5)*D5,0)</f>
        <v>0</v>
      </c>
      <c r="G5" s="18">
        <f t="shared" si="1"/>
        <v>0</v>
      </c>
      <c r="H5" s="38">
        <f>+RetornoBruto+G5</f>
        <v>0</v>
      </c>
    </row>
    <row r="6" spans="2:12" x14ac:dyDescent="0.25">
      <c r="B6" s="11" t="s">
        <v>4</v>
      </c>
      <c r="C6" s="28">
        <v>0.01</v>
      </c>
      <c r="D6" s="12">
        <v>0</v>
      </c>
      <c r="E6" s="31">
        <f t="shared" si="0"/>
        <v>-0.01</v>
      </c>
      <c r="F6" s="28">
        <f>-IF(RetornoBruto+E6&gt;0,(RetornoBruto+E6)*D6,0)</f>
        <v>0</v>
      </c>
      <c r="G6" s="33">
        <f t="shared" si="1"/>
        <v>-0.01</v>
      </c>
      <c r="H6" s="34">
        <f>+RetornoBruto+G6</f>
        <v>-0.01</v>
      </c>
    </row>
    <row r="7" spans="2:12" x14ac:dyDescent="0.25">
      <c r="B7" s="9" t="s">
        <v>5</v>
      </c>
      <c r="C7" s="27">
        <v>0.01</v>
      </c>
      <c r="D7" s="10">
        <v>0.2</v>
      </c>
      <c r="E7" s="30">
        <f t="shared" si="0"/>
        <v>-0.01</v>
      </c>
      <c r="F7" s="17">
        <f>-IF(RetornoBruto+E7&gt;0,(RetornoBruto+E7)*D7,0)</f>
        <v>0</v>
      </c>
      <c r="G7" s="18">
        <f t="shared" si="1"/>
        <v>-0.01</v>
      </c>
      <c r="H7" s="38">
        <f>+RetornoBruto+G7</f>
        <v>-0.01</v>
      </c>
    </row>
    <row r="8" spans="2:12" ht="15.75" thickBot="1" x14ac:dyDescent="0.3">
      <c r="B8" s="13" t="s">
        <v>6</v>
      </c>
      <c r="C8" s="29">
        <v>0.02</v>
      </c>
      <c r="D8" s="14">
        <v>0.2</v>
      </c>
      <c r="E8" s="32">
        <f t="shared" si="0"/>
        <v>-0.02</v>
      </c>
      <c r="F8" s="23">
        <f>-IF(RetornoBruto+E8&gt;0,(RetornoBruto+E8)*D8,0)</f>
        <v>0</v>
      </c>
      <c r="G8" s="24">
        <f t="shared" si="1"/>
        <v>-0.02</v>
      </c>
      <c r="H8" s="39">
        <f>+RetornoBruto+G8</f>
        <v>-0.02</v>
      </c>
    </row>
  </sheetData>
  <mergeCells count="1">
    <mergeCell ref="B1:H1"/>
  </mergeCells>
  <conditionalFormatting sqref="H3:H8">
    <cfRule type="iconSet" priority="1">
      <iconSet>
        <cfvo type="percent" val="0"/>
        <cfvo type="percentile" val="33"/>
        <cfvo type="percentile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 (2)</vt:lpstr>
      <vt:lpstr>Hoja3</vt:lpstr>
      <vt:lpstr>Hoja1</vt:lpstr>
      <vt:lpstr>'Hoja1 (2)'!RetornoBruto</vt:lpstr>
      <vt:lpstr>RetornoBruto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2023-02-16T22:20:37Z</dcterms:created>
  <dcterms:modified xsi:type="dcterms:W3CDTF">2023-02-17T00:57:11Z</dcterms:modified>
</cp:coreProperties>
</file>